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135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<sst xmlns="http://schemas.openxmlformats.org/spreadsheetml/2006/main" count="96" uniqueCount="90">
  <si>
    <t>№</t>
  </si>
  <si>
    <t>ЕРС</t>
  </si>
  <si>
    <t>Резерв икономия</t>
  </si>
  <si>
    <t>ВСИЧКО</t>
  </si>
  <si>
    <t>1.</t>
  </si>
  <si>
    <t>СОУ "Н.Й.Вапцаров"</t>
  </si>
  <si>
    <t>2.</t>
  </si>
  <si>
    <t>ОУ "Хр. Смирненски" Ясенково</t>
  </si>
  <si>
    <t>3.</t>
  </si>
  <si>
    <t>ОУ "П.Р.Славейков" Изгрев</t>
  </si>
  <si>
    <t>За 1 месец</t>
  </si>
  <si>
    <t xml:space="preserve">ЕРС - единен разходен стандарт </t>
  </si>
  <si>
    <t>СЪГЛАСУВАЛИ:</t>
  </si>
  <si>
    <t>Директор на Д-я "ФСД":________________</t>
  </si>
  <si>
    <t xml:space="preserve">                                   /Х. Сали/</t>
  </si>
  <si>
    <t>Ст.експерт "ОиК"_________________</t>
  </si>
  <si>
    <t xml:space="preserve">                          /З. Кьосева/</t>
  </si>
  <si>
    <t>КМЕТ НА ОБЩИНА:________________</t>
  </si>
  <si>
    <t xml:space="preserve"> </t>
  </si>
  <si>
    <t xml:space="preserve">                              /Н. АХМЕДОВА/</t>
  </si>
  <si>
    <t>Гл.спец."ФСД":_______________</t>
  </si>
  <si>
    <t xml:space="preserve">                       /Г. Иванова/</t>
  </si>
  <si>
    <t>Където,</t>
  </si>
  <si>
    <t>Брой Ученици</t>
  </si>
  <si>
    <t>Училища</t>
  </si>
  <si>
    <t>брой ученици и разчетния брой ученици, за които ПРБК е получил средства по единен разходен стандарт.</t>
  </si>
  <si>
    <t>Всичко за разпределение</t>
  </si>
  <si>
    <t>100% от средствата по ЗДБРБ</t>
  </si>
  <si>
    <t>КМЕТ НА ОБЩИНА:</t>
  </si>
  <si>
    <t xml:space="preserve">            /Н. Ахмедова/</t>
  </si>
  <si>
    <t>10/к.7:12/</t>
  </si>
  <si>
    <t xml:space="preserve">К.6 РЕЗЕРВ ИКОНОМИЯ - това е положителната разлика между действителния </t>
  </si>
  <si>
    <t>К. 8 - Резерв за нерегулярни разходи</t>
  </si>
  <si>
    <t>КМЕТ:</t>
  </si>
  <si>
    <t xml:space="preserve">Добавка х 14 лв./ученик </t>
  </si>
  <si>
    <t>СОУ</t>
  </si>
  <si>
    <t>ОУ Ясенково</t>
  </si>
  <si>
    <t>Оу Изгрев</t>
  </si>
  <si>
    <t>Всичко</t>
  </si>
  <si>
    <t>І трим.</t>
  </si>
  <si>
    <t>ІІ трим.</t>
  </si>
  <si>
    <t>ІІІ трим.</t>
  </si>
  <si>
    <t>ІV трим.</t>
  </si>
  <si>
    <t>Разлика</t>
  </si>
  <si>
    <t>Единен разходен стандарт</t>
  </si>
  <si>
    <t>КОРЕКЦИЯ</t>
  </si>
  <si>
    <t>3-5 г.</t>
  </si>
  <si>
    <t>3-5 г./1500 ж./</t>
  </si>
  <si>
    <t>6 г.</t>
  </si>
  <si>
    <t>ученици</t>
  </si>
  <si>
    <t>инд.форма</t>
  </si>
  <si>
    <t>самост.ф-ма</t>
  </si>
  <si>
    <t xml:space="preserve">ресурсно </t>
  </si>
  <si>
    <t>хранене</t>
  </si>
  <si>
    <t>МТБ</t>
  </si>
  <si>
    <t>извънкл.д-сти</t>
  </si>
  <si>
    <t>Добавка х 25 лв./ученик МТБ</t>
  </si>
  <si>
    <t>Добавка х 72лв./ученикз закуски</t>
  </si>
  <si>
    <t>ОУ Я-во</t>
  </si>
  <si>
    <t>ОУ И-в</t>
  </si>
  <si>
    <t>ЦДГ</t>
  </si>
  <si>
    <t>Добавки</t>
  </si>
  <si>
    <t>УВЗ И ЦДГ</t>
  </si>
  <si>
    <t>Всичко ОУ</t>
  </si>
  <si>
    <t>Разпределение на средствата между ОУ по утвърдената формула по ЕРС и БУ за 2014 г.</t>
  </si>
  <si>
    <t>330+1+2</t>
  </si>
  <si>
    <t>585+1+2</t>
  </si>
  <si>
    <t>1590,    2635, 320</t>
  </si>
  <si>
    <t>Добавка х 318лв./ресурсен учен.</t>
  </si>
  <si>
    <t xml:space="preserve">По к.АФ бройката е 23/СОУ 12, ЦДГ - 3 и ОУ И - 8/ </t>
  </si>
  <si>
    <t>Добавка х 520лв./ученик І,ІІ, ІІІ и ІV клас без пътуващите</t>
  </si>
  <si>
    <t>594-реален брой ученици в общообразователни училища по 1590 лв. ЕРС</t>
  </si>
  <si>
    <t>2 - брой ученици в самостоятелна форма на обучение по 320 лв. ЕРС за СОУ</t>
  </si>
  <si>
    <t>2 - брой ученици в индивидуална форма на обучение по 2635 лв. ЕРС в СОУ, сума за връщане от ОУ Изгрев - 2635 лв.</t>
  </si>
  <si>
    <t>По к. АЕ бройката е 131 /ОУ Я - 85 и ОУ И - 46/ - резерв за получаване от ОУ Ясенково 45х520=- 13000 лв.</t>
  </si>
  <si>
    <t>13000-Яс.</t>
  </si>
  <si>
    <t>ЦДГ имат да получават по к.АД - 108х 72 = 7776 лв.,</t>
  </si>
  <si>
    <r>
      <t>По к. АД - бройката е 108+256 /СОУ-118, ОУ Я - 85 и ОУ И - 53/ - резерв -11 х 72 = -</t>
    </r>
    <r>
      <rPr>
        <sz val="10"/>
        <color indexed="10"/>
        <rFont val="Arial"/>
        <family val="2"/>
      </rPr>
      <t xml:space="preserve">792 </t>
    </r>
    <r>
      <rPr>
        <sz val="10"/>
        <rFont val="Arial"/>
        <family val="0"/>
      </rPr>
      <t>лв.за връщане от ЦДГ</t>
    </r>
  </si>
  <si>
    <r>
      <t>По к. С бройката е 2 инд.+2 сам. - СОУ -1+1=2635+320; ОУ И - 2635 - сума за връщане -</t>
    </r>
    <r>
      <rPr>
        <sz val="10"/>
        <color indexed="10"/>
        <rFont val="Arial"/>
        <family val="2"/>
      </rPr>
      <t xml:space="preserve"> 2635 </t>
    </r>
    <r>
      <rPr>
        <sz val="10"/>
        <rFont val="Arial"/>
        <family val="0"/>
      </rPr>
      <t>лв.</t>
    </r>
  </si>
  <si>
    <t>14310-225-126</t>
  </si>
  <si>
    <t>ЗА ВРЪЩАНЕ</t>
  </si>
  <si>
    <t>По ЗДБРБ за 2014 г.</t>
  </si>
  <si>
    <t>По Админ към 01.01.2014 г.</t>
  </si>
  <si>
    <t xml:space="preserve">І-ІІ-ІІІ-ІV клас </t>
  </si>
  <si>
    <t>90% /ЕРСхБУ/</t>
  </si>
  <si>
    <t>1,29% Резерв</t>
  </si>
  <si>
    <t>/това е сумата без резерва/</t>
  </si>
  <si>
    <t xml:space="preserve">СФ = 90% х /БУ х ЕРС/ + 1,29%Р + 27000 лв.УПР               
</t>
  </si>
  <si>
    <t>х 27000 лв.</t>
  </si>
  <si>
    <t>Бюджет 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</si>
</sst>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9" fontId="0" fillId="0" borderId="0" xfId="0" applyNumberForma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9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="75" zoomScaleNormal="75" workbookViewId="0" topLeftCell="C8">
      <selection activeCell="I35" sqref="I35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4" width="12.421875" style="0" customWidth="1"/>
    <col min="5" max="5" width="12.8515625" style="0" customWidth="1"/>
    <col min="6" max="7" width="10.140625" style="0" hidden="1" customWidth="1"/>
    <col min="8" max="8" width="12.8515625" style="0" customWidth="1"/>
    <col min="9" max="9" width="14.140625" style="0" customWidth="1"/>
    <col min="10" max="11" width="12.57421875" style="0" customWidth="1"/>
    <col min="12" max="12" width="12.8515625" style="0" customWidth="1"/>
    <col min="13" max="13" width="10.140625" style="0" hidden="1" customWidth="1"/>
    <col min="14" max="15" width="11.57421875" style="0" hidden="1" customWidth="1"/>
    <col min="16" max="16" width="12.7109375" style="0" customWidth="1"/>
    <col min="17" max="17" width="10.00390625" style="0" hidden="1" customWidth="1"/>
    <col min="18" max="18" width="7.57421875" style="0" hidden="1" customWidth="1"/>
    <col min="19" max="19" width="0" style="0" hidden="1" customWidth="1"/>
    <col min="20" max="20" width="9.28125" style="0" hidden="1" customWidth="1"/>
    <col min="21" max="22" width="0" style="0" hidden="1" customWidth="1"/>
    <col min="23" max="24" width="9.28125" style="0" hidden="1" customWidth="1"/>
    <col min="25" max="26" width="0" style="0" hidden="1" customWidth="1"/>
    <col min="27" max="27" width="9.28125" style="0" hidden="1" customWidth="1"/>
    <col min="28" max="28" width="12.421875" style="0" customWidth="1"/>
    <col min="29" max="29" width="10.7109375" style="0" customWidth="1"/>
    <col min="30" max="30" width="10.28125" style="0" customWidth="1"/>
    <col min="31" max="31" width="9.8515625" style="0" bestFit="1" customWidth="1"/>
    <col min="32" max="32" width="9.28125" style="0" bestFit="1" customWidth="1"/>
    <col min="33" max="33" width="13.57421875" style="0" customWidth="1"/>
  </cols>
  <sheetData>
    <row r="1" spans="1:33" ht="18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8.75" customHeight="1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ht="12.75" hidden="1"/>
    <row r="4" ht="12.75" hidden="1"/>
    <row r="5" spans="1:33" ht="141.75">
      <c r="A5" s="7" t="s">
        <v>0</v>
      </c>
      <c r="B5" s="7" t="s">
        <v>24</v>
      </c>
      <c r="C5" s="7" t="s">
        <v>23</v>
      </c>
      <c r="D5" s="7" t="s">
        <v>1</v>
      </c>
      <c r="E5" s="7" t="s">
        <v>27</v>
      </c>
      <c r="F5" s="7"/>
      <c r="G5" s="7"/>
      <c r="H5" s="7" t="s">
        <v>2</v>
      </c>
      <c r="I5" s="8" t="s">
        <v>84</v>
      </c>
      <c r="J5" s="7" t="s">
        <v>85</v>
      </c>
      <c r="K5" s="7" t="s">
        <v>88</v>
      </c>
      <c r="L5" s="7" t="s">
        <v>26</v>
      </c>
      <c r="M5" s="7"/>
      <c r="N5" s="7"/>
      <c r="O5" s="7"/>
      <c r="P5" s="7" t="s">
        <v>10</v>
      </c>
      <c r="Q5" s="7"/>
      <c r="R5" s="7"/>
      <c r="S5" s="7"/>
      <c r="T5" s="7"/>
      <c r="U5" s="7"/>
      <c r="V5" s="7"/>
      <c r="W5" s="18"/>
      <c r="X5" s="18"/>
      <c r="Y5" s="18"/>
      <c r="Z5" s="18"/>
      <c r="AA5" s="6"/>
      <c r="AB5" s="18" t="s">
        <v>56</v>
      </c>
      <c r="AC5" s="18" t="s">
        <v>34</v>
      </c>
      <c r="AD5" s="18" t="s">
        <v>57</v>
      </c>
      <c r="AE5" s="18" t="s">
        <v>70</v>
      </c>
      <c r="AF5" s="18" t="s">
        <v>68</v>
      </c>
      <c r="AG5" s="18" t="s">
        <v>3</v>
      </c>
    </row>
    <row r="6" spans="1:33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/>
      <c r="G6" s="2"/>
      <c r="H6" s="2">
        <v>6</v>
      </c>
      <c r="I6" s="3">
        <v>7</v>
      </c>
      <c r="J6" s="2">
        <v>8</v>
      </c>
      <c r="K6" s="2"/>
      <c r="L6" s="2">
        <v>9</v>
      </c>
      <c r="M6" s="2"/>
      <c r="N6" s="2"/>
      <c r="O6" s="2"/>
      <c r="P6" s="2" t="s">
        <v>30</v>
      </c>
      <c r="Q6" s="2"/>
      <c r="R6" s="2"/>
      <c r="S6" s="6"/>
      <c r="T6" s="6"/>
      <c r="U6" s="6"/>
      <c r="V6" s="6"/>
      <c r="W6" s="6"/>
      <c r="X6" s="6"/>
      <c r="Y6" s="6"/>
      <c r="Z6" s="6"/>
      <c r="AA6" s="6"/>
      <c r="AB6" s="6">
        <v>11</v>
      </c>
      <c r="AC6" s="6">
        <v>12</v>
      </c>
      <c r="AD6" s="6">
        <v>13</v>
      </c>
      <c r="AE6" s="6">
        <v>14</v>
      </c>
      <c r="AF6" s="6">
        <v>15</v>
      </c>
      <c r="AG6" s="6">
        <v>16</v>
      </c>
    </row>
    <row r="7" spans="1:33" ht="75" customHeight="1">
      <c r="A7" s="1" t="s">
        <v>4</v>
      </c>
      <c r="B7" s="20" t="s">
        <v>5</v>
      </c>
      <c r="C7" s="20" t="s">
        <v>65</v>
      </c>
      <c r="D7" s="20" t="s">
        <v>67</v>
      </c>
      <c r="E7" s="36">
        <v>527975</v>
      </c>
      <c r="F7" s="36"/>
      <c r="G7" s="36"/>
      <c r="H7" s="37" t="s">
        <v>79</v>
      </c>
      <c r="I7" s="36">
        <f>E7*0.9</f>
        <v>475177.5</v>
      </c>
      <c r="J7" s="36">
        <v>7112</v>
      </c>
      <c r="K7" s="36">
        <v>27000</v>
      </c>
      <c r="L7" s="36">
        <f>SUM(I7:K7)</f>
        <v>509289.5</v>
      </c>
      <c r="M7" s="36"/>
      <c r="N7" s="36"/>
      <c r="O7" s="36"/>
      <c r="P7" s="38">
        <f>I7/12</f>
        <v>39598.125</v>
      </c>
      <c r="Q7" s="38"/>
      <c r="R7" s="38"/>
      <c r="S7" s="38"/>
      <c r="T7" s="38"/>
      <c r="U7" s="38"/>
      <c r="V7" s="38"/>
      <c r="W7" s="38"/>
      <c r="X7" s="38"/>
      <c r="Y7" s="38"/>
      <c r="Z7" s="39"/>
      <c r="AA7" s="38"/>
      <c r="AB7" s="38">
        <v>8250</v>
      </c>
      <c r="AC7" s="40">
        <v>4620</v>
      </c>
      <c r="AD7" s="38">
        <v>8496</v>
      </c>
      <c r="AE7" s="41"/>
      <c r="AF7" s="38">
        <v>3816</v>
      </c>
      <c r="AG7" s="38">
        <f>SUM(L7,AB7:AC7:AD7:AE7:AF7)</f>
        <v>534471.5</v>
      </c>
    </row>
    <row r="8" spans="1:33" ht="30.75">
      <c r="A8" s="1" t="s">
        <v>6</v>
      </c>
      <c r="B8" s="20" t="s">
        <v>7</v>
      </c>
      <c r="C8" s="1">
        <v>156</v>
      </c>
      <c r="D8" s="1">
        <v>1590</v>
      </c>
      <c r="E8" s="36">
        <f>C8*1590</f>
        <v>248040</v>
      </c>
      <c r="F8" s="36"/>
      <c r="G8" s="36"/>
      <c r="H8" s="42">
        <v>13000</v>
      </c>
      <c r="I8" s="36">
        <f>E8*0.9</f>
        <v>223236</v>
      </c>
      <c r="J8" s="36">
        <f>E8*0.0129</f>
        <v>3199.716</v>
      </c>
      <c r="K8" s="36">
        <v>27000</v>
      </c>
      <c r="L8" s="36">
        <f>SUM(I8:K8)</f>
        <v>253435.716</v>
      </c>
      <c r="M8" s="36"/>
      <c r="N8" s="36"/>
      <c r="O8" s="36"/>
      <c r="P8" s="38">
        <f>I8/12</f>
        <v>18603</v>
      </c>
      <c r="Q8" s="38"/>
      <c r="R8" s="38"/>
      <c r="S8" s="38"/>
      <c r="T8" s="38"/>
      <c r="U8" s="38"/>
      <c r="V8" s="38"/>
      <c r="W8" s="38"/>
      <c r="X8" s="38"/>
      <c r="Y8" s="38"/>
      <c r="Z8" s="39"/>
      <c r="AA8" s="38"/>
      <c r="AB8" s="38">
        <f>C8*25</f>
        <v>3900</v>
      </c>
      <c r="AC8" s="40">
        <v>2184</v>
      </c>
      <c r="AD8" s="38">
        <v>6120</v>
      </c>
      <c r="AE8" s="39">
        <v>31200</v>
      </c>
      <c r="AF8" s="38"/>
      <c r="AG8" s="38">
        <f>SUM(L8,AB8:AC8:AD8:AE8:AF8)</f>
        <v>296839.716</v>
      </c>
    </row>
    <row r="9" spans="1:33" ht="30.75">
      <c r="A9" s="1" t="s">
        <v>8</v>
      </c>
      <c r="B9" s="20" t="s">
        <v>9</v>
      </c>
      <c r="C9" s="1">
        <v>99</v>
      </c>
      <c r="D9" s="1">
        <v>1590</v>
      </c>
      <c r="E9" s="36">
        <f>C9*1590</f>
        <v>157410</v>
      </c>
      <c r="F9" s="36"/>
      <c r="G9" s="36"/>
      <c r="H9" s="43">
        <v>2635</v>
      </c>
      <c r="I9" s="36">
        <f>E9*0.9</f>
        <v>141669</v>
      </c>
      <c r="J9" s="36">
        <f>E9*0.0129</f>
        <v>2030.589</v>
      </c>
      <c r="K9" s="36">
        <v>27000</v>
      </c>
      <c r="L9" s="36">
        <f>SUM(I9:K9)</f>
        <v>170699.589</v>
      </c>
      <c r="M9" s="36"/>
      <c r="N9" s="36"/>
      <c r="O9" s="36"/>
      <c r="P9" s="38">
        <f>I9/12</f>
        <v>11805.75</v>
      </c>
      <c r="Q9" s="38"/>
      <c r="R9" s="38"/>
      <c r="S9" s="38"/>
      <c r="T9" s="38"/>
      <c r="U9" s="38"/>
      <c r="V9" s="38"/>
      <c r="W9" s="38"/>
      <c r="X9" s="38"/>
      <c r="Y9" s="38"/>
      <c r="Z9" s="39"/>
      <c r="AA9" s="38"/>
      <c r="AB9" s="38">
        <f>C9*25</f>
        <v>2475</v>
      </c>
      <c r="AC9" s="40">
        <v>1386</v>
      </c>
      <c r="AD9" s="38">
        <v>3816</v>
      </c>
      <c r="AE9" s="38">
        <v>23920</v>
      </c>
      <c r="AF9" s="38">
        <v>2544</v>
      </c>
      <c r="AG9" s="38">
        <f>SUM(L9,AB9:AC9:AD9:AE9:AF9)</f>
        <v>204840.589</v>
      </c>
    </row>
    <row r="10" spans="1:33" ht="15.75" hidden="1">
      <c r="A10" s="1"/>
      <c r="B10" s="20"/>
      <c r="C10" s="1"/>
      <c r="D10" s="1"/>
      <c r="E10" s="36"/>
      <c r="F10" s="36"/>
      <c r="G10" s="36"/>
      <c r="H10" s="43"/>
      <c r="I10" s="36"/>
      <c r="J10" s="36"/>
      <c r="K10" s="36"/>
      <c r="L10" s="36"/>
      <c r="M10" s="36"/>
      <c r="N10" s="36"/>
      <c r="O10" s="36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40"/>
      <c r="AD10" s="38"/>
      <c r="AE10" s="38"/>
      <c r="AF10" s="38"/>
      <c r="AG10" s="38"/>
    </row>
    <row r="11" spans="1:33" ht="31.5" customHeight="1" hidden="1">
      <c r="A11" s="1"/>
      <c r="B11" s="20"/>
      <c r="C11" s="1"/>
      <c r="D11" s="1"/>
      <c r="E11" s="36"/>
      <c r="F11" s="36"/>
      <c r="G11" s="36"/>
      <c r="H11" s="43"/>
      <c r="I11" s="36"/>
      <c r="J11" s="36"/>
      <c r="K11" s="36"/>
      <c r="L11" s="36"/>
      <c r="M11" s="36"/>
      <c r="N11" s="43"/>
      <c r="O11" s="36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38"/>
      <c r="AB11" s="38"/>
      <c r="AC11" s="40"/>
      <c r="AD11" s="38"/>
      <c r="AE11" s="38"/>
      <c r="AF11" s="38"/>
      <c r="AG11" s="38"/>
    </row>
    <row r="12" spans="1:33" ht="15.75" hidden="1">
      <c r="A12" s="1"/>
      <c r="B12" s="1"/>
      <c r="C12" s="1"/>
      <c r="D12" s="1"/>
      <c r="E12" s="36"/>
      <c r="F12" s="36"/>
      <c r="G12" s="36"/>
      <c r="H12" s="43"/>
      <c r="I12" s="36"/>
      <c r="J12" s="36"/>
      <c r="K12" s="36"/>
      <c r="L12" s="36"/>
      <c r="M12" s="36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0"/>
      <c r="AD12" s="38"/>
      <c r="AE12" s="38"/>
      <c r="AF12" s="38"/>
      <c r="AG12" s="38"/>
    </row>
    <row r="13" spans="1:33" ht="15.75">
      <c r="A13" s="1"/>
      <c r="B13" s="5" t="s">
        <v>3</v>
      </c>
      <c r="C13" s="18" t="s">
        <v>66</v>
      </c>
      <c r="D13" s="18"/>
      <c r="E13" s="38">
        <f>SUM(E7:E12)</f>
        <v>933425</v>
      </c>
      <c r="F13" s="38">
        <f>SUM(F7:F12)</f>
        <v>0</v>
      </c>
      <c r="G13" s="38">
        <f>SUM(G7:G12)</f>
        <v>0</v>
      </c>
      <c r="H13" s="44">
        <v>4296</v>
      </c>
      <c r="I13" s="45">
        <f>SUM(I7:I12)</f>
        <v>840082.5</v>
      </c>
      <c r="J13" s="38">
        <f>SUM(J7:J12)</f>
        <v>12342.305</v>
      </c>
      <c r="K13" s="38">
        <f>SUM(K7:K12)</f>
        <v>81000</v>
      </c>
      <c r="L13" s="38">
        <f>SUM(L7:L12)</f>
        <v>933424.805</v>
      </c>
      <c r="M13" s="46"/>
      <c r="N13" s="38"/>
      <c r="O13" s="38"/>
      <c r="P13" s="38">
        <f>SUM(P7:P12)</f>
        <v>70006.875</v>
      </c>
      <c r="Q13" s="38"/>
      <c r="R13" s="38"/>
      <c r="S13" s="38"/>
      <c r="T13" s="38"/>
      <c r="U13" s="38"/>
      <c r="V13" s="38"/>
      <c r="W13" s="38"/>
      <c r="X13" s="38"/>
      <c r="Y13" s="38"/>
      <c r="Z13" s="39"/>
      <c r="AA13" s="38"/>
      <c r="AB13" s="45">
        <f aca="true" t="shared" si="0" ref="AB13:AG13">SUM(AB7:AB12)</f>
        <v>14625</v>
      </c>
      <c r="AC13" s="40">
        <f t="shared" si="0"/>
        <v>8190</v>
      </c>
      <c r="AD13" s="45">
        <f t="shared" si="0"/>
        <v>18432</v>
      </c>
      <c r="AE13" s="45">
        <f t="shared" si="0"/>
        <v>55120</v>
      </c>
      <c r="AF13" s="45">
        <f t="shared" si="0"/>
        <v>6360</v>
      </c>
      <c r="AG13" s="38">
        <f t="shared" si="0"/>
        <v>1036151.805</v>
      </c>
    </row>
    <row r="14" ht="15" hidden="1">
      <c r="V14" s="17"/>
    </row>
    <row r="15" spans="2:33" ht="15">
      <c r="B15" s="4" t="s">
        <v>22</v>
      </c>
      <c r="V15" s="17"/>
      <c r="Y15" s="19"/>
      <c r="Z15" s="19"/>
      <c r="AG15">
        <v>7830</v>
      </c>
    </row>
    <row r="16" spans="2:33" ht="15.75">
      <c r="B16" s="4" t="s">
        <v>71</v>
      </c>
      <c r="AB16" s="23"/>
      <c r="AC16" s="23"/>
      <c r="AD16" s="23"/>
      <c r="AE16" s="24" t="s">
        <v>75</v>
      </c>
      <c r="AF16" s="23"/>
      <c r="AG16" s="47">
        <f>SUM(AG13:AG15)</f>
        <v>1043981.805</v>
      </c>
    </row>
    <row r="17" ht="15">
      <c r="B17" s="4" t="s">
        <v>73</v>
      </c>
    </row>
    <row r="18" ht="15">
      <c r="B18" s="4" t="s">
        <v>72</v>
      </c>
    </row>
    <row r="19" ht="15">
      <c r="B19" s="4" t="s">
        <v>11</v>
      </c>
    </row>
    <row r="20" spans="2:32" ht="25.5">
      <c r="B20" s="4" t="s">
        <v>31</v>
      </c>
      <c r="AC20" s="35" t="s">
        <v>62</v>
      </c>
      <c r="AD20" s="32" t="s">
        <v>1</v>
      </c>
      <c r="AE20" s="32" t="s">
        <v>61</v>
      </c>
      <c r="AF20" s="33" t="s">
        <v>89</v>
      </c>
    </row>
    <row r="21" spans="2:32" ht="15">
      <c r="B21" s="4" t="s">
        <v>25</v>
      </c>
      <c r="AC21" s="34" t="s">
        <v>35</v>
      </c>
      <c r="AD21" s="21">
        <v>509289</v>
      </c>
      <c r="AE21" s="21">
        <v>33012</v>
      </c>
      <c r="AF21" s="21">
        <f>SUM(AD21:AE21)</f>
        <v>542301</v>
      </c>
    </row>
    <row r="22" spans="29:32" ht="12.75" hidden="1">
      <c r="AC22" s="34"/>
      <c r="AD22" s="21"/>
      <c r="AE22" s="21"/>
      <c r="AF22" s="21"/>
    </row>
    <row r="23" spans="29:32" ht="12.75" hidden="1">
      <c r="AC23" s="34"/>
      <c r="AD23" s="21"/>
      <c r="AE23" s="21"/>
      <c r="AF23" s="21"/>
    </row>
    <row r="24" spans="2:32" ht="15">
      <c r="B24" s="4" t="s">
        <v>32</v>
      </c>
      <c r="AC24" s="34" t="s">
        <v>58</v>
      </c>
      <c r="AD24" s="21">
        <v>253436</v>
      </c>
      <c r="AE24" s="21">
        <v>43404</v>
      </c>
      <c r="AF24" s="21">
        <f>SUM(AD24:AE24)</f>
        <v>296840</v>
      </c>
    </row>
    <row r="25" spans="29:32" ht="12.75" hidden="1">
      <c r="AC25" s="34"/>
      <c r="AD25" s="21"/>
      <c r="AE25" s="21"/>
      <c r="AF25" s="21"/>
    </row>
    <row r="26" spans="29:32" ht="12.75" hidden="1">
      <c r="AC26" s="34"/>
      <c r="AD26" s="21"/>
      <c r="AE26" s="21"/>
      <c r="AF26" s="21"/>
    </row>
    <row r="27" spans="29:32" ht="12.75">
      <c r="AC27" s="34" t="s">
        <v>59</v>
      </c>
      <c r="AD27" s="21">
        <v>170700</v>
      </c>
      <c r="AE27" s="21">
        <v>34141</v>
      </c>
      <c r="AF27" s="21">
        <f>SUM(AD27:AE27)</f>
        <v>204841</v>
      </c>
    </row>
    <row r="28" spans="2:32" ht="12.75">
      <c r="B28" t="s">
        <v>12</v>
      </c>
      <c r="G28" t="s">
        <v>28</v>
      </c>
      <c r="H28" t="s">
        <v>33</v>
      </c>
      <c r="AC28" s="34" t="s">
        <v>63</v>
      </c>
      <c r="AD28" s="21"/>
      <c r="AE28" s="21"/>
      <c r="AF28" s="21"/>
    </row>
    <row r="29" spans="8:32" ht="12.75">
      <c r="H29" t="s">
        <v>29</v>
      </c>
      <c r="N29" t="s">
        <v>17</v>
      </c>
      <c r="AC29" s="34"/>
      <c r="AD29" s="21"/>
      <c r="AE29" s="21"/>
      <c r="AF29" s="21"/>
    </row>
    <row r="30" spans="29:32" ht="12.75">
      <c r="AC30" s="34" t="s">
        <v>60</v>
      </c>
      <c r="AD30" s="21">
        <v>412472</v>
      </c>
      <c r="AE30" s="21">
        <v>9522</v>
      </c>
      <c r="AF30" s="21">
        <f>SUM(AD30:AE30)</f>
        <v>421994</v>
      </c>
    </row>
    <row r="31" spans="29:32" ht="12.75">
      <c r="AC31" s="34" t="s">
        <v>80</v>
      </c>
      <c r="AD31" s="21"/>
      <c r="AE31" s="21"/>
      <c r="AF31" s="48">
        <v>17296</v>
      </c>
    </row>
    <row r="32" spans="29:32" ht="12.75">
      <c r="AC32" s="34"/>
      <c r="AD32" s="21"/>
      <c r="AE32" s="21"/>
      <c r="AF32" s="21"/>
    </row>
    <row r="33" spans="2:32" ht="12.75">
      <c r="B33" t="s">
        <v>13</v>
      </c>
      <c r="I33" t="s">
        <v>3</v>
      </c>
      <c r="J33" t="s">
        <v>39</v>
      </c>
      <c r="K33" t="s">
        <v>40</v>
      </c>
      <c r="L33" t="s">
        <v>41</v>
      </c>
      <c r="M33" t="s">
        <v>18</v>
      </c>
      <c r="N33" t="s">
        <v>19</v>
      </c>
      <c r="P33" t="s">
        <v>42</v>
      </c>
      <c r="AC33" s="21" t="s">
        <v>3</v>
      </c>
      <c r="AD33" s="21"/>
      <c r="AE33" s="21"/>
      <c r="AF33" s="21">
        <f>SUM(AF21:AF32)</f>
        <v>1483272</v>
      </c>
    </row>
    <row r="34" spans="2:27" ht="12.75">
      <c r="B34" t="s">
        <v>14</v>
      </c>
      <c r="H34" s="21" t="s">
        <v>35</v>
      </c>
      <c r="I34" s="49">
        <f>AF21-J7</f>
        <v>535189</v>
      </c>
      <c r="J34" s="49">
        <f>I34*0.3</f>
        <v>160556.69999999998</v>
      </c>
      <c r="K34" s="49">
        <f>I34*0.25</f>
        <v>133797.25</v>
      </c>
      <c r="L34" s="49">
        <f>I34*0.2</f>
        <v>107037.8</v>
      </c>
      <c r="M34" s="49"/>
      <c r="N34" s="49"/>
      <c r="O34" s="49"/>
      <c r="P34" s="49">
        <f>I34*0.25</f>
        <v>133797.25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8:27" ht="12.75">
      <c r="H35" s="21" t="s">
        <v>36</v>
      </c>
      <c r="I35" s="49">
        <f>AF24-J8</f>
        <v>293640.284</v>
      </c>
      <c r="J35" s="49">
        <f>I35*0.3</f>
        <v>88092.08519999999</v>
      </c>
      <c r="K35" s="49">
        <f>I35*0.25</f>
        <v>73410.071</v>
      </c>
      <c r="L35" s="49">
        <f>I35*0.2</f>
        <v>58728.0568</v>
      </c>
      <c r="M35" s="49"/>
      <c r="N35" s="49"/>
      <c r="O35" s="49"/>
      <c r="P35" s="49">
        <f>I35*0.25</f>
        <v>73410.071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2:27" ht="12.75">
      <c r="B36" t="s">
        <v>15</v>
      </c>
      <c r="H36" s="21" t="s">
        <v>37</v>
      </c>
      <c r="I36" s="49">
        <f>AF27-J9</f>
        <v>202810.411</v>
      </c>
      <c r="J36" s="49">
        <f>I36*0.3</f>
        <v>60843.12329999999</v>
      </c>
      <c r="K36" s="49">
        <f>I36*0.25</f>
        <v>50702.60275</v>
      </c>
      <c r="L36" s="49">
        <f>I36*0.2</f>
        <v>40562.082200000004</v>
      </c>
      <c r="M36" s="49"/>
      <c r="N36" s="49"/>
      <c r="O36" s="49"/>
      <c r="P36" s="49">
        <f>I36*0.25</f>
        <v>50702.60275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2:27" ht="12.75">
      <c r="B37" t="s">
        <v>16</v>
      </c>
      <c r="H37" s="21" t="s">
        <v>38</v>
      </c>
      <c r="I37" s="49">
        <f>SUM(I34:I36)</f>
        <v>1031639.695</v>
      </c>
      <c r="J37" s="49">
        <f>I37*0.3</f>
        <v>309491.90849999996</v>
      </c>
      <c r="K37" s="49">
        <f>I37*0.25</f>
        <v>257909.92375</v>
      </c>
      <c r="L37" s="49">
        <f>I37*0.2</f>
        <v>206327.939</v>
      </c>
      <c r="M37" s="49"/>
      <c r="N37" s="49"/>
      <c r="O37" s="49"/>
      <c r="P37" s="49">
        <f>I37*0.25</f>
        <v>257909.92375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ht="12.75" hidden="1"/>
    <row r="39" spans="2:9" ht="12.75">
      <c r="B39" t="s">
        <v>20</v>
      </c>
      <c r="I39" t="s">
        <v>86</v>
      </c>
    </row>
    <row r="40" ht="12.75">
      <c r="B40" t="s">
        <v>21</v>
      </c>
    </row>
    <row r="43" ht="12.75">
      <c r="B43" t="s">
        <v>76</v>
      </c>
    </row>
    <row r="44" ht="12.75">
      <c r="B44" t="s">
        <v>78</v>
      </c>
    </row>
    <row r="45" ht="12.75">
      <c r="B45" t="s">
        <v>77</v>
      </c>
    </row>
    <row r="46" ht="12.75">
      <c r="B46" t="s">
        <v>74</v>
      </c>
    </row>
    <row r="47" spans="1:21" ht="12.75">
      <c r="A47" s="9"/>
      <c r="B47" s="9" t="s">
        <v>69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10"/>
      <c r="B48" s="10"/>
      <c r="C48" s="10"/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2"/>
    </row>
    <row r="49" spans="1:21" ht="15.75">
      <c r="A49" s="13"/>
      <c r="B49" s="13"/>
      <c r="C49" s="13"/>
      <c r="D49" s="13"/>
      <c r="E49" s="13"/>
      <c r="F49" s="13"/>
      <c r="G49" s="13"/>
      <c r="H49" s="13"/>
      <c r="I49" s="14"/>
      <c r="J49" s="13"/>
      <c r="K49" s="13"/>
      <c r="L49" s="13"/>
      <c r="M49" s="13"/>
      <c r="N49" s="13"/>
      <c r="O49" s="13"/>
      <c r="P49" s="13"/>
      <c r="Q49" s="13"/>
      <c r="R49" s="13"/>
      <c r="S49" s="15"/>
      <c r="T49" s="15"/>
      <c r="U49" s="15"/>
    </row>
    <row r="50" spans="1:21" ht="15" hidden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5"/>
      <c r="O50" s="15"/>
      <c r="P50" s="15"/>
      <c r="Q50" s="15"/>
      <c r="R50" s="15"/>
      <c r="S50" s="15"/>
      <c r="T50" s="15"/>
      <c r="U50" s="15"/>
    </row>
    <row r="51" spans="1:21" ht="15" hidden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5"/>
      <c r="O51" s="15"/>
      <c r="P51" s="15"/>
      <c r="Q51" s="15"/>
      <c r="R51" s="15"/>
      <c r="S51" s="15"/>
      <c r="T51" s="15"/>
      <c r="U51" s="15"/>
    </row>
    <row r="52" spans="1:29" ht="15" hidden="1">
      <c r="A52" s="15"/>
      <c r="B52" s="15"/>
      <c r="C52" s="15"/>
      <c r="D52" s="25"/>
      <c r="E52" s="26"/>
      <c r="F52" s="15"/>
      <c r="G52" s="15"/>
      <c r="H52" s="26"/>
      <c r="I52" s="26"/>
      <c r="J52" s="26"/>
      <c r="K52" s="26"/>
      <c r="L52" s="26"/>
      <c r="M52" s="16"/>
      <c r="N52" s="15"/>
      <c r="O52" s="15"/>
      <c r="P52" s="15"/>
      <c r="Q52" s="15"/>
      <c r="R52" s="15"/>
      <c r="S52" s="15"/>
      <c r="T52" s="15"/>
      <c r="U52" s="15"/>
      <c r="V52" s="9"/>
      <c r="W52" s="9"/>
      <c r="X52" s="9"/>
      <c r="Y52" s="9"/>
      <c r="Z52" s="9"/>
      <c r="AA52" s="9"/>
      <c r="AB52" s="9"/>
      <c r="AC52" s="27"/>
    </row>
    <row r="53" spans="1:29" ht="15" hidden="1">
      <c r="A53" s="15"/>
      <c r="B53" s="25"/>
      <c r="C53" s="25"/>
      <c r="D53" s="15"/>
      <c r="E53" s="15"/>
      <c r="F53" s="15"/>
      <c r="G53" s="15"/>
      <c r="H53" s="28"/>
      <c r="I53" s="15"/>
      <c r="J53" s="15"/>
      <c r="K53" s="15"/>
      <c r="L53" s="28"/>
      <c r="M53" s="16"/>
      <c r="N53" s="15"/>
      <c r="O53" s="15"/>
      <c r="P53" s="28"/>
      <c r="Q53" s="15"/>
      <c r="R53" s="15"/>
      <c r="S53" s="15"/>
      <c r="T53" s="15"/>
      <c r="U53" s="15"/>
      <c r="V53" s="9"/>
      <c r="W53" s="9"/>
      <c r="X53" s="9"/>
      <c r="Y53" s="9"/>
      <c r="Z53" s="9"/>
      <c r="AA53" s="9"/>
      <c r="AB53" s="9"/>
      <c r="AC53" s="9"/>
    </row>
    <row r="54" spans="1:29" ht="15" hidden="1">
      <c r="A54" s="15"/>
      <c r="B54" s="25"/>
      <c r="C54" s="15"/>
      <c r="D54" s="15"/>
      <c r="E54" s="15"/>
      <c r="F54" s="15"/>
      <c r="G54" s="15"/>
      <c r="H54" s="28"/>
      <c r="I54" s="15"/>
      <c r="J54" s="15"/>
      <c r="K54" s="15"/>
      <c r="L54" s="28"/>
      <c r="M54" s="16"/>
      <c r="N54" s="15"/>
      <c r="O54" s="15"/>
      <c r="P54" s="28"/>
      <c r="Q54" s="15"/>
      <c r="R54" s="15"/>
      <c r="S54" s="15"/>
      <c r="T54" s="15"/>
      <c r="U54" s="15"/>
      <c r="V54" s="9"/>
      <c r="W54" s="9"/>
      <c r="X54" s="9"/>
      <c r="Y54" s="9"/>
      <c r="Z54" s="9"/>
      <c r="AA54" s="9"/>
      <c r="AB54" s="9"/>
      <c r="AC54" s="9"/>
    </row>
    <row r="55" spans="1:29" ht="15" hidden="1">
      <c r="A55" s="15"/>
      <c r="B55" s="25"/>
      <c r="C55" s="15"/>
      <c r="D55" s="15"/>
      <c r="E55" s="15"/>
      <c r="F55" s="15"/>
      <c r="G55" s="15"/>
      <c r="H55" s="28"/>
      <c r="I55" s="15"/>
      <c r="J55" s="15"/>
      <c r="K55" s="15"/>
      <c r="L55" s="28"/>
      <c r="M55" s="16"/>
      <c r="N55" s="15"/>
      <c r="O55" s="15"/>
      <c r="P55" s="28"/>
      <c r="Q55" s="15"/>
      <c r="R55" s="15"/>
      <c r="S55" s="15"/>
      <c r="T55" s="15"/>
      <c r="U55" s="15"/>
      <c r="V55" s="9"/>
      <c r="W55" s="9"/>
      <c r="X55" s="9"/>
      <c r="Y55" s="9"/>
      <c r="Z55" s="9"/>
      <c r="AA55" s="9"/>
      <c r="AB55" s="9"/>
      <c r="AC55" s="9"/>
    </row>
    <row r="56" spans="1:29" ht="15.75" hidden="1">
      <c r="A56" s="15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  <c r="N56" s="30"/>
      <c r="O56" s="30"/>
      <c r="P56" s="30"/>
      <c r="Q56" s="30"/>
      <c r="R56" s="15"/>
      <c r="S56" s="15"/>
      <c r="T56" s="15"/>
      <c r="U56" s="15"/>
      <c r="V56" s="9"/>
      <c r="W56" s="9"/>
      <c r="X56" s="9"/>
      <c r="Y56" s="9"/>
      <c r="Z56" s="9"/>
      <c r="AA56" s="9"/>
      <c r="AB56" s="9"/>
      <c r="AC56" s="9"/>
    </row>
    <row r="57" ht="12.75" hidden="1"/>
    <row r="58" spans="2:29" ht="36" customHeight="1" hidden="1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</row>
    <row r="61" spans="2:31" ht="12.75">
      <c r="B61" s="21"/>
      <c r="C61" s="21" t="s">
        <v>46</v>
      </c>
      <c r="D61" s="21" t="s">
        <v>47</v>
      </c>
      <c r="E61" s="21" t="s">
        <v>48</v>
      </c>
      <c r="F61" s="21"/>
      <c r="G61" s="21"/>
      <c r="H61" s="21" t="s">
        <v>49</v>
      </c>
      <c r="I61" s="21" t="s">
        <v>50</v>
      </c>
      <c r="J61" s="21" t="s">
        <v>51</v>
      </c>
      <c r="K61" s="21"/>
      <c r="L61" s="21" t="s">
        <v>52</v>
      </c>
      <c r="M61" s="21"/>
      <c r="N61" s="21"/>
      <c r="O61" s="21"/>
      <c r="P61" s="21" t="s">
        <v>53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 t="s">
        <v>83</v>
      </c>
      <c r="AC61" s="21" t="s">
        <v>54</v>
      </c>
      <c r="AD61" s="21" t="s">
        <v>55</v>
      </c>
      <c r="AE61" s="21" t="s">
        <v>3</v>
      </c>
    </row>
    <row r="62" spans="2:31" ht="12.75">
      <c r="B62" s="21" t="s">
        <v>81</v>
      </c>
      <c r="C62" s="21">
        <v>36</v>
      </c>
      <c r="D62" s="21">
        <v>87</v>
      </c>
      <c r="E62" s="21">
        <v>119</v>
      </c>
      <c r="F62" s="21"/>
      <c r="G62" s="21"/>
      <c r="H62" s="21">
        <v>594</v>
      </c>
      <c r="I62" s="21">
        <v>2</v>
      </c>
      <c r="J62" s="21">
        <v>2</v>
      </c>
      <c r="K62" s="21"/>
      <c r="L62" s="21">
        <v>23</v>
      </c>
      <c r="M62" s="21"/>
      <c r="N62" s="21"/>
      <c r="O62" s="21"/>
      <c r="P62" s="21">
        <v>375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106</v>
      </c>
      <c r="AC62" s="21">
        <v>594</v>
      </c>
      <c r="AD62" s="21">
        <v>594</v>
      </c>
      <c r="AE62" s="21">
        <f>SUM(C62:AD62)</f>
        <v>2532</v>
      </c>
    </row>
    <row r="63" spans="2:31" ht="12.75">
      <c r="B63" s="21" t="s">
        <v>82</v>
      </c>
      <c r="C63" s="21">
        <v>40</v>
      </c>
      <c r="D63" s="21">
        <v>76</v>
      </c>
      <c r="E63" s="21">
        <v>108</v>
      </c>
      <c r="F63" s="21"/>
      <c r="G63" s="21"/>
      <c r="H63" s="21">
        <v>585</v>
      </c>
      <c r="I63" s="21">
        <v>1</v>
      </c>
      <c r="J63" s="21">
        <v>2</v>
      </c>
      <c r="K63" s="21"/>
      <c r="L63" s="21">
        <v>23</v>
      </c>
      <c r="M63" s="21"/>
      <c r="N63" s="21"/>
      <c r="O63" s="21"/>
      <c r="P63" s="21">
        <v>364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>
        <v>131</v>
      </c>
      <c r="AC63" s="21">
        <v>585</v>
      </c>
      <c r="AD63" s="21">
        <v>585</v>
      </c>
      <c r="AE63" s="21">
        <f>SUM(C63:AD63)</f>
        <v>2500</v>
      </c>
    </row>
    <row r="64" spans="2:31" ht="12.75">
      <c r="B64" s="21" t="s">
        <v>43</v>
      </c>
      <c r="C64" s="21">
        <f>C63-C62</f>
        <v>4</v>
      </c>
      <c r="D64" s="21">
        <f aca="true" t="shared" si="1" ref="D64:AE64">D63-D62</f>
        <v>-11</v>
      </c>
      <c r="E64" s="21">
        <f t="shared" si="1"/>
        <v>-11</v>
      </c>
      <c r="F64" s="21">
        <f t="shared" si="1"/>
        <v>0</v>
      </c>
      <c r="G64" s="21">
        <f t="shared" si="1"/>
        <v>0</v>
      </c>
      <c r="H64" s="21">
        <f t="shared" si="1"/>
        <v>-9</v>
      </c>
      <c r="I64" s="21">
        <f t="shared" si="1"/>
        <v>-1</v>
      </c>
      <c r="J64" s="21">
        <f t="shared" si="1"/>
        <v>0</v>
      </c>
      <c r="K64" s="21"/>
      <c r="L64" s="21">
        <f t="shared" si="1"/>
        <v>0</v>
      </c>
      <c r="M64" s="21">
        <f t="shared" si="1"/>
        <v>0</v>
      </c>
      <c r="N64" s="21">
        <f t="shared" si="1"/>
        <v>0</v>
      </c>
      <c r="O64" s="21">
        <f t="shared" si="1"/>
        <v>0</v>
      </c>
      <c r="P64" s="21">
        <f t="shared" si="1"/>
        <v>-11</v>
      </c>
      <c r="Q64" s="21">
        <f t="shared" si="1"/>
        <v>0</v>
      </c>
      <c r="R64" s="21">
        <f t="shared" si="1"/>
        <v>0</v>
      </c>
      <c r="S64" s="21">
        <f t="shared" si="1"/>
        <v>0</v>
      </c>
      <c r="T64" s="21">
        <f t="shared" si="1"/>
        <v>0</v>
      </c>
      <c r="U64" s="21">
        <f t="shared" si="1"/>
        <v>0</v>
      </c>
      <c r="V64" s="21">
        <f t="shared" si="1"/>
        <v>0</v>
      </c>
      <c r="W64" s="21">
        <f t="shared" si="1"/>
        <v>0</v>
      </c>
      <c r="X64" s="21">
        <f t="shared" si="1"/>
        <v>0</v>
      </c>
      <c r="Y64" s="21">
        <f t="shared" si="1"/>
        <v>0</v>
      </c>
      <c r="Z64" s="21">
        <f t="shared" si="1"/>
        <v>0</v>
      </c>
      <c r="AA64" s="21">
        <f t="shared" si="1"/>
        <v>0</v>
      </c>
      <c r="AB64" s="21">
        <f t="shared" si="1"/>
        <v>25</v>
      </c>
      <c r="AC64" s="21">
        <f t="shared" si="1"/>
        <v>-9</v>
      </c>
      <c r="AD64" s="21">
        <f t="shared" si="1"/>
        <v>-9</v>
      </c>
      <c r="AE64" s="21">
        <f t="shared" si="1"/>
        <v>-32</v>
      </c>
    </row>
    <row r="65" spans="2:31" ht="12.75">
      <c r="B65" s="21" t="s">
        <v>44</v>
      </c>
      <c r="C65" s="21">
        <v>1540</v>
      </c>
      <c r="D65" s="21">
        <v>1665</v>
      </c>
      <c r="E65" s="21">
        <v>1783</v>
      </c>
      <c r="F65" s="21"/>
      <c r="G65" s="21"/>
      <c r="H65" s="21">
        <v>1590</v>
      </c>
      <c r="I65" s="21">
        <v>2635</v>
      </c>
      <c r="J65" s="21">
        <v>320</v>
      </c>
      <c r="K65" s="21"/>
      <c r="L65" s="21">
        <v>318</v>
      </c>
      <c r="M65" s="21"/>
      <c r="N65" s="21"/>
      <c r="O65" s="21"/>
      <c r="P65" s="21">
        <v>72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>
        <v>520</v>
      </c>
      <c r="AC65" s="21">
        <v>25</v>
      </c>
      <c r="AD65" s="21">
        <v>14</v>
      </c>
      <c r="AE65" s="21"/>
    </row>
    <row r="66" spans="2:31" ht="12.75">
      <c r="B66" s="21" t="s">
        <v>45</v>
      </c>
      <c r="C66" s="21">
        <f>C64*C65</f>
        <v>6160</v>
      </c>
      <c r="D66" s="21">
        <f aca="true" t="shared" si="2" ref="D66:AD66">D64*D65</f>
        <v>-18315</v>
      </c>
      <c r="E66" s="21">
        <f t="shared" si="2"/>
        <v>-19613</v>
      </c>
      <c r="F66" s="21">
        <f t="shared" si="2"/>
        <v>0</v>
      </c>
      <c r="G66" s="21">
        <f t="shared" si="2"/>
        <v>0</v>
      </c>
      <c r="H66" s="21">
        <f t="shared" si="2"/>
        <v>-14310</v>
      </c>
      <c r="I66" s="21">
        <f t="shared" si="2"/>
        <v>-2635</v>
      </c>
      <c r="J66" s="21">
        <f t="shared" si="2"/>
        <v>0</v>
      </c>
      <c r="K66" s="21"/>
      <c r="L66" s="21">
        <f t="shared" si="2"/>
        <v>0</v>
      </c>
      <c r="M66" s="21">
        <f t="shared" si="2"/>
        <v>0</v>
      </c>
      <c r="N66" s="21">
        <f t="shared" si="2"/>
        <v>0</v>
      </c>
      <c r="O66" s="21">
        <f t="shared" si="2"/>
        <v>0</v>
      </c>
      <c r="P66" s="21">
        <f t="shared" si="2"/>
        <v>-792</v>
      </c>
      <c r="Q66" s="21">
        <f t="shared" si="2"/>
        <v>0</v>
      </c>
      <c r="R66" s="21">
        <f t="shared" si="2"/>
        <v>0</v>
      </c>
      <c r="S66" s="21">
        <f t="shared" si="2"/>
        <v>0</v>
      </c>
      <c r="T66" s="21">
        <f t="shared" si="2"/>
        <v>0</v>
      </c>
      <c r="U66" s="21">
        <f t="shared" si="2"/>
        <v>0</v>
      </c>
      <c r="V66" s="21">
        <f t="shared" si="2"/>
        <v>0</v>
      </c>
      <c r="W66" s="21">
        <f t="shared" si="2"/>
        <v>0</v>
      </c>
      <c r="X66" s="21">
        <f t="shared" si="2"/>
        <v>0</v>
      </c>
      <c r="Y66" s="21">
        <f t="shared" si="2"/>
        <v>0</v>
      </c>
      <c r="Z66" s="21">
        <f t="shared" si="2"/>
        <v>0</v>
      </c>
      <c r="AA66" s="21">
        <f t="shared" si="2"/>
        <v>0</v>
      </c>
      <c r="AB66" s="21">
        <f t="shared" si="2"/>
        <v>13000</v>
      </c>
      <c r="AC66" s="21">
        <f t="shared" si="2"/>
        <v>-225</v>
      </c>
      <c r="AD66" s="21">
        <f t="shared" si="2"/>
        <v>-126</v>
      </c>
      <c r="AE66" s="22">
        <f>SUM(C66:AD66)</f>
        <v>-36856</v>
      </c>
    </row>
  </sheetData>
  <mergeCells count="3">
    <mergeCell ref="B58:AC58"/>
    <mergeCell ref="A1:AG1"/>
    <mergeCell ref="A2:AG2"/>
  </mergeCells>
  <printOptions/>
  <pageMargins left="0.75" right="0.75" top="1" bottom="1" header="0.5" footer="0.5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2014-01-23T13:07:49Z</cp:lastPrinted>
  <dcterms:created xsi:type="dcterms:W3CDTF">2008-04-03T06:35:08Z</dcterms:created>
  <dcterms:modified xsi:type="dcterms:W3CDTF">2014-02-11T10:24:02Z</dcterms:modified>
  <cp:category/>
  <cp:version/>
  <cp:contentType/>
  <cp:contentStatus/>
</cp:coreProperties>
</file>