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055" windowHeight="6045" activeTab="2"/>
  </bookViews>
  <sheets>
    <sheet name="ПРИХОДИ" sheetId="1" r:id="rId1"/>
    <sheet name="РАЗХОДИ" sheetId="2" r:id="rId2"/>
    <sheet name="КАПИТ.ПРОГРАMА" sheetId="3" r:id="rId3"/>
    <sheet name="Инд.разчет СЕС" sheetId="4" r:id="rId4"/>
  </sheets>
  <definedNames>
    <definedName name="_xlnm.Print_Area" localSheetId="0">'ПРИХОДИ'!$A$1:$G$99</definedName>
    <definedName name="_xlnm.Print_Area" localSheetId="1">'РАЗХОДИ'!$A$2:$G$211</definedName>
    <definedName name="_xlnm.Print_Titles" localSheetId="3">'Инд.разчет СЕС'!$2:$3</definedName>
    <definedName name="_xlnm.Print_Titles" localSheetId="0">'ПРИХОДИ'!$7:$8</definedName>
    <definedName name="_xlnm.Print_Titles" localSheetId="1">'РАЗХОДИ'!$8:$9</definedName>
  </definedNames>
  <calcPr fullCalcOnLoad="1"/>
</workbook>
</file>

<file path=xl/comments3.xml><?xml version="1.0" encoding="utf-8"?>
<comments xmlns="http://schemas.openxmlformats.org/spreadsheetml/2006/main">
  <authors>
    <author>USERNEW</author>
  </authors>
  <commentList>
    <comment ref="A62" authorId="0">
      <text>
        <r>
          <rPr>
            <b/>
            <sz val="8"/>
            <rFont val="Tahoma"/>
            <family val="0"/>
          </rPr>
          <t>USERNEW: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<sst xmlns="http://schemas.openxmlformats.org/spreadsheetml/2006/main" count="711" uniqueCount="311">
  <si>
    <t xml:space="preserve">№ </t>
  </si>
  <si>
    <t>§</t>
  </si>
  <si>
    <t>І</t>
  </si>
  <si>
    <t>ІІ</t>
  </si>
  <si>
    <t xml:space="preserve"> - данък в/у недвижими имоти</t>
  </si>
  <si>
    <t xml:space="preserve"> - данък в/у превозните средства</t>
  </si>
  <si>
    <t>НЕДАНЪЧНИ ПРИХОДИ</t>
  </si>
  <si>
    <t>ІІІ</t>
  </si>
  <si>
    <t xml:space="preserve"> - приходи от наеми на имущество</t>
  </si>
  <si>
    <t xml:space="preserve"> - приходи от наеми на земя</t>
  </si>
  <si>
    <t xml:space="preserve"> - за ползване детски градини</t>
  </si>
  <si>
    <t xml:space="preserve"> - за ползване пазари, тротоари, улични платна и др.</t>
  </si>
  <si>
    <t xml:space="preserve"> - за битови отпадъци</t>
  </si>
  <si>
    <t xml:space="preserve"> - за технически услуги</t>
  </si>
  <si>
    <t xml:space="preserve"> - за административни услуги</t>
  </si>
  <si>
    <t xml:space="preserve"> - глоби, санкции, неуст., нак.лихви, обезщетения и начети</t>
  </si>
  <si>
    <t xml:space="preserve"> - други неданъчни приходи</t>
  </si>
  <si>
    <t>ВСИЧКО НЕДАНЪЧНИ ПРИХОДИ:</t>
  </si>
  <si>
    <t>ВСИЧКО СОБСТВЕНИ ПРИХОДИ:</t>
  </si>
  <si>
    <t>ВЗАИМООТНОШЕНИЯ  С  ЦБ</t>
  </si>
  <si>
    <t>ІV</t>
  </si>
  <si>
    <t>ТРАНСФЕРИ</t>
  </si>
  <si>
    <t>V</t>
  </si>
  <si>
    <t>VІІ</t>
  </si>
  <si>
    <t>ДЕПОЗИТИ И СР-ВА ПО СМЕТКИ</t>
  </si>
  <si>
    <t>ОБЩО  ПРИХОДИ  ЗА  ДЪРЖАВНИ  ДЕЙНОСТИ</t>
  </si>
  <si>
    <t>ИМУЩЕСТВЕНИ  ДАНЪЦИ</t>
  </si>
  <si>
    <t>ПРИХОДИ И ДОХОДИ ОТ СОБСТВЕНОСТ</t>
  </si>
  <si>
    <t>ОБЩИНСКИ  ТАКСИ</t>
  </si>
  <si>
    <t>ГЛОБИ ,САНКЦИИ И НАКАЗ.ЛИХВИ</t>
  </si>
  <si>
    <t>ДРУГИ НЕД.ПРИХОДИ</t>
  </si>
  <si>
    <t>СЪБР.И ВНЕС.ДДС И ДР.ДАН.В ПРОД.</t>
  </si>
  <si>
    <t>ОБЩО ПРИХОДИ  ЗА  ОБЩИНСКИ  ДЕЙНОСТИ:</t>
  </si>
  <si>
    <t>ПРИХОДИ ЗА ДЕЛЕГ.ДЪРЖАВНИ ДЕЙНОСТИ</t>
  </si>
  <si>
    <t>ОБЩИНСКИ ПРИХОДИ</t>
  </si>
  <si>
    <t>ВСИЧКО ПРИХОДИ</t>
  </si>
  <si>
    <t xml:space="preserve"> Други данъци</t>
  </si>
  <si>
    <t xml:space="preserve"> -внесен данък в/у продажб.стоп.д-ст</t>
  </si>
  <si>
    <t xml:space="preserve"> - данък при придобиване на имущ.по дарение и възм.начин.</t>
  </si>
  <si>
    <t xml:space="preserve"> - постъпления от продажба на земя</t>
  </si>
  <si>
    <t>№</t>
  </si>
  <si>
    <t>VІ</t>
  </si>
  <si>
    <t>VІІІ</t>
  </si>
  <si>
    <t>ПРИХОДИ</t>
  </si>
  <si>
    <t>0103</t>
  </si>
  <si>
    <t>ПОЛУЧ.ТРАНСФЕРИ (СУБС/ВН.) ОТ ЦБ</t>
  </si>
  <si>
    <t>обща субсидия от ЦБ</t>
  </si>
  <si>
    <t xml:space="preserve"> - Патентен данък</t>
  </si>
  <si>
    <t>ВЗАИМООТНОШЕНИЯ С ЦБ</t>
  </si>
  <si>
    <t>ДАНЪЧНИ ПРИХОДИ</t>
  </si>
  <si>
    <t>ВСИЧКО ДАНЪЧНИ ПРИХОДИ</t>
  </si>
  <si>
    <t>ФИНАНСИРАНЕ НА ДЕФИЦИТА / ИЗЛИШЪКА</t>
  </si>
  <si>
    <t>ПОСТЪП. ОТ ПРОДАЖБА НА НЕФИНАН. АКТИВИ</t>
  </si>
  <si>
    <t xml:space="preserve"> - пост.от продажба на сгради</t>
  </si>
  <si>
    <t>ПРИХОДИ ОТ КОНЦЕСИИ</t>
  </si>
  <si>
    <t>ПОЛУЧ.ТРАНСФЕРИ (СУБС./ВН.) ОТ ЦБ  (НЕТО)</t>
  </si>
  <si>
    <t>ДЕПОЗИТИ И СРЕДСТВА ПО СМЕТКИ</t>
  </si>
  <si>
    <t>ОТБРАНА И СИГУРНОСТ</t>
  </si>
  <si>
    <t>ОБЩИ ДЪРЖАВНИ СЛУЖБИ</t>
  </si>
  <si>
    <t>ОБРАЗОВАНИЕ</t>
  </si>
  <si>
    <t>ЗДРАВЕОПАЗВАНЕ</t>
  </si>
  <si>
    <t>ВСИЧКО:</t>
  </si>
  <si>
    <t>ЧИТАЛИЩА</t>
  </si>
  <si>
    <t>НАИМЕНОВАНИЕ</t>
  </si>
  <si>
    <t>СОЦИАЛ.ОСИГУРЯВ.,ПОДПОМ. И ГРИЖИ</t>
  </si>
  <si>
    <t>ПРОГРАМИ ЗА ВРЕМЕННА ЗАЕТОСТ</t>
  </si>
  <si>
    <t>ЖИЛ.СТРОИТЕЛСТВО,БКС И ОПАЗВАНЕ НА ОКОЛНАТА СРЕДА</t>
  </si>
  <si>
    <t>ПОЧ.ДЕЛО,КУЛТУРА,РЕЛИГ.ДЕЙНОСТИ</t>
  </si>
  <si>
    <t xml:space="preserve"> - СПОРТНИ МЕРОПРИЯТИЯ</t>
  </si>
  <si>
    <t xml:space="preserve"> - СПОРТНИ КЛУБОВЕ</t>
  </si>
  <si>
    <t>ОБРЕДНИ ДОМОВЕ</t>
  </si>
  <si>
    <t>ИКОНОМИЧЕСКИ ДЕЙНОСТИ И УСЛУГИ</t>
  </si>
  <si>
    <t>НАИМЕНОВАНИЕ НА ПАРАГРАФА</t>
  </si>
  <si>
    <t>ВСИЧКО ПРИХОДИ ( І + ІІ )</t>
  </si>
  <si>
    <t>ОПЕРАЦИИ С ФИНАНСОВИ АКТИВИ И ПАСИВИ</t>
  </si>
  <si>
    <t xml:space="preserve"> - остатък в лв. от предх.период (+)</t>
  </si>
  <si>
    <t xml:space="preserve"> - приходи от лихви по текущи банкови сметки                    </t>
  </si>
  <si>
    <t>ВРЕМЕННИ БЕЗЛИХВЕНИ ЗАЕМИ</t>
  </si>
  <si>
    <t>ОП"ТРАНСПОРТ"</t>
  </si>
  <si>
    <t>СПОРТНИ БАЗИ ЗА СПОРТ ЗА ВСИЧКИ:</t>
  </si>
  <si>
    <t>ОСВЕТЛЕНИЕ:</t>
  </si>
  <si>
    <t>ВОДОСНАБДЯВАНЕ И КАНАЛИЗАЦИЯ:</t>
  </si>
  <si>
    <t>ЧИСТОТА:</t>
  </si>
  <si>
    <t>ОБЩИНСКА АДМИНИСТРАЦИЯ:</t>
  </si>
  <si>
    <t>ОБЩИНСКИ СЪВЕТИ:</t>
  </si>
  <si>
    <t>ЛИКВИД. НА ПОСЛ. ОТ СТИХ.БЕДСТВ.:</t>
  </si>
  <si>
    <t>ОБЩИНА  ВЕНЕЦ</t>
  </si>
  <si>
    <t>НЕХРИБАН АХМЕДОВА</t>
  </si>
  <si>
    <t>К М Е Т   НА ОБЩИНА ВЕНЕЦ</t>
  </si>
  <si>
    <t xml:space="preserve"> - остатък в лв.по банк.сметки от предх.период</t>
  </si>
  <si>
    <t xml:space="preserve">№ по </t>
  </si>
  <si>
    <t xml:space="preserve">  НАИМЕНОВАНИЕ НА ДЕЙНОСТТА</t>
  </si>
  <si>
    <t>§§</t>
  </si>
  <si>
    <t xml:space="preserve">Функция 01 Общи държавни служби </t>
  </si>
  <si>
    <t xml:space="preserve"> Индикативен годишен разчет за сметките за средства от ЕС </t>
  </si>
  <si>
    <t>Наименование</t>
  </si>
  <si>
    <t>№ на §§</t>
  </si>
  <si>
    <t>Приходи</t>
  </si>
  <si>
    <t>Всичко трансфери:</t>
  </si>
  <si>
    <t>Получ.(пред.) врем. безл. заеми от/за ЦБ (+/-):</t>
  </si>
  <si>
    <t>74-00</t>
  </si>
  <si>
    <t>74-11</t>
  </si>
  <si>
    <t>75-00</t>
  </si>
  <si>
    <t>76-00</t>
  </si>
  <si>
    <t>77-00</t>
  </si>
  <si>
    <t>Всичко временни безлихвени заеми:</t>
  </si>
  <si>
    <t>Разходи</t>
  </si>
  <si>
    <t>01-00</t>
  </si>
  <si>
    <t>Други възнаграждения и плащания за персонал</t>
  </si>
  <si>
    <t>02-00</t>
  </si>
  <si>
    <t>05-00</t>
  </si>
  <si>
    <t>Издръжка</t>
  </si>
  <si>
    <t>10-00</t>
  </si>
  <si>
    <t>Стипендии</t>
  </si>
  <si>
    <t>40-00</t>
  </si>
  <si>
    <t>43-00</t>
  </si>
  <si>
    <t>51-54</t>
  </si>
  <si>
    <t>Капиталови трансфери</t>
  </si>
  <si>
    <t>55-00</t>
  </si>
  <si>
    <t>І. ОБЕКТИ С ОБЩИНСКИ ХАРАКТЕР</t>
  </si>
  <si>
    <t>Трансфери(субсидии,вн.) м/у бюдж.с/ки(+/-)</t>
  </si>
  <si>
    <t>61-00</t>
  </si>
  <si>
    <t>Трансфери м/у бюдж. и извънб. с/ки/ф.(+/-)</t>
  </si>
  <si>
    <t>62-00</t>
  </si>
  <si>
    <t xml:space="preserve">Трансфери м/у извънб. сметки/ф.(нето) </t>
  </si>
  <si>
    <t>63-00</t>
  </si>
  <si>
    <t xml:space="preserve">  получени заеми (+)</t>
  </si>
  <si>
    <t xml:space="preserve">  погасени заеми (-)</t>
  </si>
  <si>
    <t>74-12</t>
  </si>
  <si>
    <t>Врем.безл.заеми м/у бюджетни с/ки(нето)</t>
  </si>
  <si>
    <t xml:space="preserve">Врем.безл.заеми м/у бюдж.и извънб.с/ки </t>
  </si>
  <si>
    <t>Врем.безл.заеми м/у извънб.с/ки / фондове</t>
  </si>
  <si>
    <t>IІІ. Депозити и средства по сметки</t>
  </si>
  <si>
    <t>Остатък от предходния период (9501до 9506)(+)</t>
  </si>
  <si>
    <t>Наличн.в края на периода(9507до9512)(-)</t>
  </si>
  <si>
    <t>Депозити и средства по сметки (нето) (+/-)</t>
  </si>
  <si>
    <t>95-00</t>
  </si>
  <si>
    <t>Запл. и възнагр. за перс.,нает по тр.и сл.правоотн.</t>
  </si>
  <si>
    <t>Задължителни осиг. вноски от работодатели</t>
  </si>
  <si>
    <t>Субсидии за нефинансови предприятия и организации с нестопанска цел</t>
  </si>
  <si>
    <t>Придобиване на дълготрайни активи и основен ремонт (от §51 до § 54)</t>
  </si>
  <si>
    <t>Всичко разходи:</t>
  </si>
  <si>
    <t>Трансфери(субсидии,вн.) м/у юдж.с/ки(+/-)</t>
  </si>
  <si>
    <t>II. Веменни безлихвени заеми</t>
  </si>
  <si>
    <t xml:space="preserve">  - получени заеми (+)</t>
  </si>
  <si>
    <t xml:space="preserve">  - погасени заеми (-)</t>
  </si>
  <si>
    <t>Функция 827</t>
  </si>
  <si>
    <t>ПРОГРАМА ЗА РАЗВИТИЕ НА СЕЛСКИТЕ РАЙОНИ</t>
  </si>
  <si>
    <t>СОБСТВЕНИ ПРИХОДИ</t>
  </si>
  <si>
    <t xml:space="preserve"> - остатък по проект УСПЕХ</t>
  </si>
  <si>
    <t>88-03</t>
  </si>
  <si>
    <t>ІV.</t>
  </si>
  <si>
    <t>61-02</t>
  </si>
  <si>
    <t>В С И Ч К О  П Р И Х О Д И: ( І + ІІ + ІІІ+ІV)</t>
  </si>
  <si>
    <t>ПОЛИЦИЯ, ВЪТР.РЕД И СИГУРНОСТ</t>
  </si>
  <si>
    <t>ДРУГИ Д-СТИ ПО СОЦ.ОСИГУРЯВАНЕ</t>
  </si>
  <si>
    <t>ЖИЛ.СТРОИТЕЛСТВО И БКС:</t>
  </si>
  <si>
    <t>ДРУГИ ДЕЙН. ПО ОПАЗВАНЕ НА ОКОЛ.СРЕДА:</t>
  </si>
  <si>
    <t xml:space="preserve"> - Столове - 336</t>
  </si>
  <si>
    <t>РЕЗЕРВ</t>
  </si>
  <si>
    <t>ОБЩО:( І+ІІ+ІІІ+ІV+V+VІ+VІІ+VІІІ+ІХ)</t>
  </si>
  <si>
    <t xml:space="preserve">% </t>
  </si>
  <si>
    <t>О Т Ч Е Т</t>
  </si>
  <si>
    <t>45-00</t>
  </si>
  <si>
    <t>46-00</t>
  </si>
  <si>
    <t>51-55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</si>
  <si>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</si>
  <si>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</si>
  <si>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</si>
  <si>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Субсидии за организации с нестопанска цел</t>
  </si>
  <si>
    <t>Разходи за членски внос и участие в нетърговски организации и дейности</t>
  </si>
  <si>
    <t>Разходи за лихви по заеми от страната</t>
  </si>
  <si>
    <t>22-00</t>
  </si>
  <si>
    <t>Текущи трансфери, помощи и обезщетения за домакинствата</t>
  </si>
  <si>
    <t>Капиталови разходи</t>
  </si>
  <si>
    <t>42-00</t>
  </si>
  <si>
    <t>322 - ОУ</t>
  </si>
  <si>
    <t>ДЪРЖАВНИ И ОБЩИНСКИ ДЕЙНОСТИ</t>
  </si>
  <si>
    <t xml:space="preserve"> - остатък в лв. в края на периода (-)</t>
  </si>
  <si>
    <t>95-07</t>
  </si>
  <si>
    <t>Прдобиване на ДМА</t>
  </si>
  <si>
    <t>Придобиване на ДМА</t>
  </si>
  <si>
    <t>Придобиване на НДА</t>
  </si>
  <si>
    <t>ДЪРЖ. И ОБЩ. СЛУЖБИ И ДЕЙН. ПО ИЗБОРИТЕ</t>
  </si>
  <si>
    <t>ОТБРАНОТЕЛНО МОБИЛ. ПОДГОТОВКА</t>
  </si>
  <si>
    <t>X</t>
  </si>
  <si>
    <t>IX</t>
  </si>
  <si>
    <t>РАЗХОДИ НЕКЛАСИФ. В ДР. ФУНКЦИИ</t>
  </si>
  <si>
    <t>КАПИТАЛОВИ РАЗХОДИ-общо</t>
  </si>
  <si>
    <t>ЦС</t>
  </si>
  <si>
    <t>СП</t>
  </si>
  <si>
    <t>дейност</t>
  </si>
  <si>
    <t>ВИД СРЕДСТВА</t>
  </si>
  <si>
    <t xml:space="preserve">Функция </t>
  </si>
  <si>
    <t>Приходи от лихви и соц.услуги</t>
  </si>
  <si>
    <t>88-00</t>
  </si>
  <si>
    <t>Врем.съхранявани средства</t>
  </si>
  <si>
    <t>Приходи от лихви</t>
  </si>
  <si>
    <t>Придобиване на земя</t>
  </si>
  <si>
    <t>Основен ремонт на ДМА</t>
  </si>
  <si>
    <t>52-00</t>
  </si>
  <si>
    <t>Разходи по лихви по заеми от страната</t>
  </si>
  <si>
    <t>19-00</t>
  </si>
  <si>
    <t xml:space="preserve"> - други общински такси</t>
  </si>
  <si>
    <t>95-01</t>
  </si>
  <si>
    <t>Разходи за лихви по заеми в страната</t>
  </si>
  <si>
    <t>337-Извънучилищни дейности</t>
  </si>
  <si>
    <t>389-Други дейности по образованието</t>
  </si>
  <si>
    <t>469-Други дейности по здравеопазване</t>
  </si>
  <si>
    <t>62-02</t>
  </si>
  <si>
    <t>61-01</t>
  </si>
  <si>
    <t>64-01</t>
  </si>
  <si>
    <t>възстановени трансфери за ЦБ</t>
  </si>
  <si>
    <t>45-01</t>
  </si>
  <si>
    <t xml:space="preserve"> - текущи помощи и дарения от страната</t>
  </si>
  <si>
    <t>ТРАНСФЕРИ МЕЖДУ БЮДЖЕТИ (НЕТО)</t>
  </si>
  <si>
    <t xml:space="preserve"> -получени трансфери</t>
  </si>
  <si>
    <t xml:space="preserve"> - наказателни лихви за данъци, мита и осиг. вноски</t>
  </si>
  <si>
    <t xml:space="preserve"> - нетни прих. от прод. на услуги, стоки и продукция</t>
  </si>
  <si>
    <t>II. Трансфери</t>
  </si>
  <si>
    <t>I. Приходи и доходи от собственост</t>
  </si>
  <si>
    <t>24-00</t>
  </si>
  <si>
    <t>III. Временни безлихв.заеми</t>
  </si>
  <si>
    <t>IV. Депозити и средства по сметки</t>
  </si>
  <si>
    <t>I. Общински такси</t>
  </si>
  <si>
    <t>53-00</t>
  </si>
  <si>
    <t>Платени данъци, такси и адм. санкции</t>
  </si>
  <si>
    <t>51-00</t>
  </si>
  <si>
    <t>XI</t>
  </si>
  <si>
    <t>ДРУГИ ДЕЙНОСТИ ПО ИКОНОМИКАТА</t>
  </si>
  <si>
    <t>Неотложни разходи</t>
  </si>
  <si>
    <t>Остатък от предходния период (9501 до 9506)(+)</t>
  </si>
  <si>
    <t>ОП "Човешки ресурси"</t>
  </si>
  <si>
    <t>ДРУГИ ЕВРОПЕЙСКИ СРЕДСТВА - ПРОЕКТ КОМЕНСКИ</t>
  </si>
  <si>
    <t>I. Неданъчни приходи</t>
  </si>
  <si>
    <t>24-42</t>
  </si>
  <si>
    <t>ОТЧЕТ ЗА КАСОВОТО ИЗПЪЛНЕНИЕ НА БЮДЖЕТА КЪМ 31.12.2016 г.</t>
  </si>
  <si>
    <t>БЮДЖЕТ              2016 г.</t>
  </si>
  <si>
    <t>Уточнен план 2016 г.</t>
  </si>
  <si>
    <t>ОТЧЕТ 31.12.2016 г.</t>
  </si>
  <si>
    <t xml:space="preserve">                                     за капиталовите разходи на община Венец за 2016 г.</t>
  </si>
  <si>
    <t>УТВЪРДЕН БЮДЖЕТ              2016 г.</t>
  </si>
  <si>
    <t>на община Венец към 31.12.2016 г.</t>
  </si>
  <si>
    <t>субсидия от ЦБ за кап. разходи</t>
  </si>
  <si>
    <t>а) обща субсидия и др. трансфери за държавни дейности</t>
  </si>
  <si>
    <t xml:space="preserve">   б) обща изравнителна субсидия от ЦБ за общини (+)</t>
  </si>
  <si>
    <t xml:space="preserve">   в) получ.от общин.целеви транс.(субс.) от ЦБ за кап.разходи</t>
  </si>
  <si>
    <t>д) получени от общини целеви трансфери</t>
  </si>
  <si>
    <t>получени трансфери</t>
  </si>
  <si>
    <t>предоставени трансфери (-)</t>
  </si>
  <si>
    <t>трансфери от МТСП по програми за осиг. на заетост</t>
  </si>
  <si>
    <t>получ. трансф.от/за държ. п-тия в конс.фиск. п-ма</t>
  </si>
  <si>
    <t>друго финансиране НЕТО</t>
  </si>
  <si>
    <t xml:space="preserve"> - ДГ - 311</t>
  </si>
  <si>
    <t>ПОМОЩИ И ДАРЕНИЯ ЗА ДОМАКИНСТВА</t>
  </si>
  <si>
    <t>Разходи за лихви</t>
  </si>
  <si>
    <t>29-00</t>
  </si>
  <si>
    <t>ДОБРОВОЛНИ ФОРМИРОВАНИЯ ЗА ЗАЩИТА ПРИ БЕДСТВИЯ</t>
  </si>
  <si>
    <t>ЦЕНТРОВЕ ЗА ОБЩЕСТВЕНА ПОДКРЕПА</t>
  </si>
  <si>
    <t>Резерв за непредвидени и неотложени разходи</t>
  </si>
  <si>
    <t>00-98</t>
  </si>
  <si>
    <t>ЦЕНТРОВЕ ЗА ЛИЧНОСТНО РАЗВИТИЕ</t>
  </si>
  <si>
    <t>ПМС №81/2015 г. Довършителни дейности в Младежки дом в с. Венец</t>
  </si>
  <si>
    <t>Строително-ремонтни дейности на сградите на кметство с. Дренци и км. Борци</t>
  </si>
  <si>
    <t>Функция 02 Отбрана и сигурност</t>
  </si>
  <si>
    <t>"Придобиване на преместваеми къщи за превантивни дейности"</t>
  </si>
  <si>
    <t>Функция 03 Образование</t>
  </si>
  <si>
    <t>"Енергийна ефективност в ЦДГ Ясенково-НДЕФ"-съфинансиране</t>
  </si>
  <si>
    <t>Функция 06 Жилищно строителство, благоустройство, комунално стопанство и опазване на околната среда</t>
  </si>
  <si>
    <t>Ремонт на ул. "19-ти май" в с. Ясенково</t>
  </si>
  <si>
    <t>Ремонт на ул. "Крайречна" в с. Венец</t>
  </si>
  <si>
    <t xml:space="preserve">Водоснабдяване висока зона с. Изгрев и подмяна уличен водопровод ул. "Васил Левски" </t>
  </si>
  <si>
    <t>Изготвяне на технически инвестиционни проекти за инфраструктурни обекти</t>
  </si>
  <si>
    <t>Ремонт на ул. "Никола Вапцаров" с. Ясенково</t>
  </si>
  <si>
    <t>Ремонт на улична мрежа в с. Ясенково</t>
  </si>
  <si>
    <t>ПМС №209/2016 г.Реконструкция на ул. "Шипка" с. Венец</t>
  </si>
  <si>
    <t>ПМС №209/2016 г.Реконструкция на ул. "Хан Крум" с. Венец</t>
  </si>
  <si>
    <t>ПМС №209/2016 г.Реконструкция на ул. "Мир" с. Венец</t>
  </si>
  <si>
    <t>ПМС №209/2016 г.Реконструкция на ул. "Стара планина" с. Борци</t>
  </si>
  <si>
    <t>ПМС №209/2016 г.Реконструкция на ул. "Христо Ботев" с. Борци</t>
  </si>
  <si>
    <t>ПМС №209/2016 г.Реконструкция на ул. "Балчик" с. Осеновец</t>
  </si>
  <si>
    <t>ПМС №209/2016 г.Реконструкция на ул. "Кишинев" с. Осеновец</t>
  </si>
  <si>
    <t>Изготвяне на технически инвестиционни проекти за "Реконструкция и рехабилитация на улици в с. Венец, община Венец"</t>
  </si>
  <si>
    <t>СП/ДИ</t>
  </si>
  <si>
    <t>Функция 08 Икономически деъности и услуги</t>
  </si>
  <si>
    <t>SHU1021/I-7/ Венец-Черноглавци-гр.общ.Каолиново-Лятно /III-7003/ (от км.0+000 до км. 1+550)</t>
  </si>
  <si>
    <t>Изработване на технически инвестиционни проекти за строителство и реконструкция на общински пътища в  община Венец</t>
  </si>
  <si>
    <t>ПМС №81/2015 г. Довършителни дейности Мл.дом с. Венец-доставка на оборудване</t>
  </si>
  <si>
    <t>Доставка на детски съоръжения в паркове</t>
  </si>
  <si>
    <t>Придобиване на GPS устройство за ТСУ</t>
  </si>
  <si>
    <t>Доставка оградни панели км. Осеновец</t>
  </si>
  <si>
    <t>Закупуване на климатици за нуждите на Община Венец</t>
  </si>
  <si>
    <t xml:space="preserve">Придобиване на беседки </t>
  </si>
  <si>
    <t>Доставка на фитнес уреди км. Осеновец</t>
  </si>
  <si>
    <t>Придобиване на готварска печка ДГ "Радост" с. Ясенково</t>
  </si>
  <si>
    <t>Функция 05 Социално осигуряване, подпомагане и грижи</t>
  </si>
  <si>
    <t>Придобиване на готварска печка обществена кухня стол с. Борци</t>
  </si>
  <si>
    <t>Придобиване на багер за дейност 2629</t>
  </si>
  <si>
    <t>Придобиване на храсторези за нуждите на БКС Венец</t>
  </si>
  <si>
    <t>Функция 07 Почивно дело, култура, религиозни дейности</t>
  </si>
  <si>
    <t>Придобиване на автомобил за религиозни дейности</t>
  </si>
  <si>
    <t>ПМС 209/2016 г. Изграждане на фитнес на открито в УПИ I, кв. 30 по плана на с. Ясенково</t>
  </si>
  <si>
    <t>"Авторски надзор  за  спортни площадки в с. Венец и в с. Ясенково"</t>
  </si>
  <si>
    <t>Придобиване на ПП за GPS устройството</t>
  </si>
  <si>
    <t>Придобиване на лиценз за ползване на географска информационна система - за ТСУ</t>
  </si>
  <si>
    <t>Придобиване на лиценз за ползване на Антивирусна програма Касперски</t>
  </si>
  <si>
    <t>Програма за опазване на околната среда 2016-2020 г.</t>
  </si>
  <si>
    <t>Изработване на Общ устройствен план</t>
  </si>
  <si>
    <t>СП/ЦС</t>
  </si>
  <si>
    <t>г) възстановени трансфери за ЦБ</t>
  </si>
  <si>
    <t>Доставка на котел за парната инсталация Общинска администрация с. Венец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</si>
</sst>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  <numFmt numFmtId="196" formatCode="[$-402]dd\ mmmm\ yyyy\ &quot;г.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  <xf numFmtId="0" fontId="16" fillId="0" borderId="20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20" xfId="0" applyFont="1" applyBorder="1" applyAlignment="1">
      <alignment vertical="top"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22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22" fillId="2" borderId="10" xfId="0" applyFont="1" applyFill="1" applyBorder="1" applyAlignment="1">
      <alignment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 vertical="top" wrapText="1"/>
    </xf>
    <xf numFmtId="1" fontId="24" fillId="0" borderId="10" xfId="0" applyNumberFormat="1" applyFont="1" applyFill="1" applyBorder="1" applyAlignment="1" applyProtection="1">
      <alignment horizontal="justify" vertical="top"/>
      <protection/>
    </xf>
    <xf numFmtId="1" fontId="24" fillId="0" borderId="29" xfId="0" applyNumberFormat="1" applyFont="1" applyFill="1" applyBorder="1" applyAlignment="1" applyProtection="1">
      <alignment horizontal="justify" vertical="top"/>
      <protection/>
    </xf>
    <xf numFmtId="1" fontId="24" fillId="0" borderId="29" xfId="0" applyNumberFormat="1" applyFont="1" applyFill="1" applyBorder="1" applyAlignment="1" applyProtection="1">
      <alignment horizontal="justify" vertical="top"/>
      <protection hidden="1"/>
    </xf>
    <xf numFmtId="0" fontId="25" fillId="0" borderId="10" xfId="0" applyFont="1" applyBorder="1" applyAlignment="1">
      <alignment horizontal="center"/>
    </xf>
    <xf numFmtId="1" fontId="24" fillId="0" borderId="29" xfId="0" applyNumberFormat="1" applyFont="1" applyFill="1" applyBorder="1" applyAlignment="1" applyProtection="1">
      <alignment horizontal="right" vertical="top"/>
      <protection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29" fillId="0" borderId="2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29" xfId="0" applyBorder="1" applyAlignment="1">
      <alignment horizontal="center"/>
    </xf>
    <xf numFmtId="0" fontId="15" fillId="0" borderId="2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33" borderId="28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6" fillId="0" borderId="21" xfId="0" applyFont="1" applyBorder="1" applyAlignment="1">
      <alignment horizontal="right" wrapText="1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Continuous" vertical="top" wrapText="1"/>
    </xf>
    <xf numFmtId="0" fontId="1" fillId="0" borderId="29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31" xfId="0" applyBorder="1" applyAlignment="1">
      <alignment wrapText="1"/>
    </xf>
    <xf numFmtId="0" fontId="0" fillId="0" borderId="31" xfId="0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7">
      <selection activeCell="D84" sqref="D84"/>
    </sheetView>
  </sheetViews>
  <sheetFormatPr defaultColWidth="9.140625" defaultRowHeight="12.75"/>
  <cols>
    <col min="1" max="1" width="4.7109375" style="1" customWidth="1"/>
    <col min="2" max="2" width="48.421875" style="4" customWidth="1"/>
    <col min="3" max="3" width="7.8515625" style="1" customWidth="1"/>
    <col min="4" max="4" width="9.57421875" style="0" customWidth="1"/>
    <col min="5" max="5" width="10.57421875" style="0" bestFit="1" customWidth="1"/>
    <col min="6" max="6" width="9.7109375" style="0" bestFit="1" customWidth="1"/>
  </cols>
  <sheetData>
    <row r="1" spans="1:4" ht="18">
      <c r="A1" s="168" t="s">
        <v>86</v>
      </c>
      <c r="B1" s="168"/>
      <c r="C1" s="168"/>
      <c r="D1" s="168"/>
    </row>
    <row r="2" spans="1:4" s="6" customFormat="1" ht="15">
      <c r="A2" s="27"/>
      <c r="B2" s="27"/>
      <c r="C2" s="27"/>
      <c r="D2" s="27"/>
    </row>
    <row r="3" spans="1:4" ht="37.5" customHeight="1">
      <c r="A3" s="169" t="s">
        <v>236</v>
      </c>
      <c r="B3" s="169"/>
      <c r="C3" s="169"/>
      <c r="D3" s="169"/>
    </row>
    <row r="4" spans="1:4" ht="18" customHeight="1">
      <c r="A4" s="27"/>
      <c r="B4" s="28"/>
      <c r="C4" s="28"/>
      <c r="D4" s="28"/>
    </row>
    <row r="5" spans="1:4" ht="18" customHeight="1">
      <c r="A5" s="167" t="s">
        <v>43</v>
      </c>
      <c r="B5" s="167"/>
      <c r="C5" s="167"/>
      <c r="D5" s="167"/>
    </row>
    <row r="6" spans="2:4" ht="18.75" thickBot="1">
      <c r="B6" s="168"/>
      <c r="C6" s="168"/>
      <c r="D6" s="168"/>
    </row>
    <row r="7" spans="1:7" ht="48" customHeight="1" thickBot="1">
      <c r="A7" s="23" t="s">
        <v>0</v>
      </c>
      <c r="B7" s="24" t="s">
        <v>72</v>
      </c>
      <c r="C7" s="98" t="s">
        <v>1</v>
      </c>
      <c r="D7" s="98" t="s">
        <v>237</v>
      </c>
      <c r="E7" s="99" t="s">
        <v>238</v>
      </c>
      <c r="F7" s="99" t="s">
        <v>239</v>
      </c>
      <c r="G7" s="99" t="s">
        <v>161</v>
      </c>
    </row>
    <row r="8" spans="1:7" ht="13.5" thickBot="1">
      <c r="A8" s="25">
        <v>1</v>
      </c>
      <c r="B8" s="26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</row>
    <row r="9" spans="1:7" ht="12.75">
      <c r="A9" s="32"/>
      <c r="B9" s="34" t="s">
        <v>33</v>
      </c>
      <c r="C9" s="100"/>
      <c r="D9" s="100"/>
      <c r="E9" s="101"/>
      <c r="F9" s="101"/>
      <c r="G9" s="101"/>
    </row>
    <row r="10" spans="1:7" ht="12.75">
      <c r="A10" s="57" t="s">
        <v>2</v>
      </c>
      <c r="B10" s="58" t="s">
        <v>148</v>
      </c>
      <c r="C10" s="56"/>
      <c r="D10" s="94">
        <f>SUM(D11+D12)</f>
        <v>0</v>
      </c>
      <c r="E10" s="94">
        <f>SUM(E11+E12)</f>
        <v>0</v>
      </c>
      <c r="F10" s="94">
        <f>SUM(F11+F12)</f>
        <v>0</v>
      </c>
      <c r="G10" s="94">
        <v>0</v>
      </c>
    </row>
    <row r="11" spans="1:7" ht="12.75">
      <c r="A11" s="35"/>
      <c r="B11" s="5" t="s">
        <v>218</v>
      </c>
      <c r="C11" s="3">
        <v>2404</v>
      </c>
      <c r="D11" s="96">
        <v>0</v>
      </c>
      <c r="E11" s="101">
        <v>0</v>
      </c>
      <c r="F11" s="101">
        <v>0</v>
      </c>
      <c r="G11" s="102">
        <v>0</v>
      </c>
    </row>
    <row r="12" spans="1:7" ht="12.75">
      <c r="A12" s="35"/>
      <c r="B12" s="5" t="s">
        <v>8</v>
      </c>
      <c r="C12" s="3">
        <v>2405</v>
      </c>
      <c r="D12" s="96">
        <v>0</v>
      </c>
      <c r="E12" s="101">
        <v>0</v>
      </c>
      <c r="F12" s="101">
        <v>0</v>
      </c>
      <c r="G12" s="102">
        <v>0</v>
      </c>
    </row>
    <row r="13" spans="1:7" ht="12.75">
      <c r="A13" s="57" t="s">
        <v>3</v>
      </c>
      <c r="B13" s="58" t="s">
        <v>48</v>
      </c>
      <c r="C13" s="56"/>
      <c r="D13" s="94">
        <f>D14+D18</f>
        <v>2417272</v>
      </c>
      <c r="E13" s="94">
        <f>E14+E18</f>
        <v>2519281</v>
      </c>
      <c r="F13" s="94">
        <f>F14+F18</f>
        <v>2518227</v>
      </c>
      <c r="G13" s="104">
        <f>F13/D13*100</f>
        <v>104.17640215912813</v>
      </c>
    </row>
    <row r="14" spans="1:7" ht="12.75">
      <c r="A14" s="19"/>
      <c r="B14" s="33" t="s">
        <v>45</v>
      </c>
      <c r="C14" s="3">
        <v>3100</v>
      </c>
      <c r="D14" s="95">
        <f>SUM(D15+D16)</f>
        <v>2417272</v>
      </c>
      <c r="E14" s="95">
        <f>E15+E16</f>
        <v>2519281</v>
      </c>
      <c r="F14" s="95">
        <f>F15+F16+F17</f>
        <v>2518227</v>
      </c>
      <c r="G14" s="102">
        <f>F14/D14*100</f>
        <v>104.17640215912813</v>
      </c>
    </row>
    <row r="15" spans="1:7" ht="12.75">
      <c r="A15" s="19"/>
      <c r="B15" s="5" t="s">
        <v>46</v>
      </c>
      <c r="C15" s="3">
        <v>3111</v>
      </c>
      <c r="D15" s="96">
        <v>2417272</v>
      </c>
      <c r="E15" s="101">
        <v>2519281</v>
      </c>
      <c r="F15" s="101">
        <v>2519281</v>
      </c>
      <c r="G15" s="102">
        <f>F15/D15*100</f>
        <v>104.2200050304641</v>
      </c>
    </row>
    <row r="16" spans="1:7" ht="12.75">
      <c r="A16" s="141"/>
      <c r="B16" s="5" t="s">
        <v>243</v>
      </c>
      <c r="C16" s="3">
        <v>3113</v>
      </c>
      <c r="D16" s="96"/>
      <c r="E16" s="101">
        <v>0</v>
      </c>
      <c r="F16" s="101">
        <v>0</v>
      </c>
      <c r="G16" s="102" t="e">
        <f>F16/D16</f>
        <v>#DIV/0!</v>
      </c>
    </row>
    <row r="17" spans="1:7" ht="12.75">
      <c r="A17" s="141"/>
      <c r="B17" s="5" t="s">
        <v>212</v>
      </c>
      <c r="C17" s="3">
        <v>3120</v>
      </c>
      <c r="D17" s="96">
        <v>0</v>
      </c>
      <c r="E17" s="101">
        <v>0</v>
      </c>
      <c r="F17" s="101">
        <v>-1054</v>
      </c>
      <c r="G17" s="102"/>
    </row>
    <row r="18" spans="1:7" ht="12.75">
      <c r="A18" s="141"/>
      <c r="B18" s="5" t="s">
        <v>215</v>
      </c>
      <c r="C18" s="3">
        <v>6100</v>
      </c>
      <c r="D18" s="96"/>
      <c r="E18" s="101">
        <f>E19</f>
        <v>0</v>
      </c>
      <c r="F18" s="101">
        <f>F19</f>
        <v>0</v>
      </c>
      <c r="G18" s="102" t="e">
        <f>F18/D18</f>
        <v>#DIV/0!</v>
      </c>
    </row>
    <row r="19" spans="1:7" ht="13.5" thickBot="1">
      <c r="A19" s="141"/>
      <c r="B19" s="5" t="s">
        <v>216</v>
      </c>
      <c r="C19" s="3">
        <v>6109</v>
      </c>
      <c r="D19" s="96"/>
      <c r="E19" s="101">
        <v>0</v>
      </c>
      <c r="F19" s="101">
        <v>0</v>
      </c>
      <c r="G19" s="102" t="e">
        <f>E19/D19</f>
        <v>#DIV/0!</v>
      </c>
    </row>
    <row r="20" spans="1:7" ht="13.5" thickBot="1">
      <c r="A20" s="17"/>
      <c r="B20" s="143" t="s">
        <v>73</v>
      </c>
      <c r="C20" s="120"/>
      <c r="D20" s="94">
        <f>SUM(D10+D13)</f>
        <v>2417272</v>
      </c>
      <c r="E20" s="94">
        <f>SUM(E10+E13)</f>
        <v>2519281</v>
      </c>
      <c r="F20" s="94">
        <f>SUM(F10+F13)</f>
        <v>2518227</v>
      </c>
      <c r="G20" s="104">
        <f>F20/D20*100</f>
        <v>104.17640215912813</v>
      </c>
    </row>
    <row r="21" spans="1:7" ht="12.75">
      <c r="A21" s="21" t="s">
        <v>7</v>
      </c>
      <c r="B21" s="36" t="s">
        <v>51</v>
      </c>
      <c r="C21" s="3"/>
      <c r="D21" s="96"/>
      <c r="E21" s="101"/>
      <c r="F21" s="101"/>
      <c r="G21" s="102"/>
    </row>
    <row r="22" spans="1:7" ht="12.75">
      <c r="A22" s="21"/>
      <c r="B22" s="158" t="s">
        <v>252</v>
      </c>
      <c r="C22" s="3">
        <v>9300</v>
      </c>
      <c r="D22" s="96">
        <v>0</v>
      </c>
      <c r="E22" s="101">
        <v>0</v>
      </c>
      <c r="F22" s="101">
        <v>0</v>
      </c>
      <c r="G22" s="102"/>
    </row>
    <row r="23" spans="1:7" ht="12.75">
      <c r="A23" s="19"/>
      <c r="B23" s="5" t="s">
        <v>24</v>
      </c>
      <c r="C23" s="3" t="s">
        <v>136</v>
      </c>
      <c r="D23" s="95">
        <f>D24</f>
        <v>163562</v>
      </c>
      <c r="E23" s="95">
        <v>682170</v>
      </c>
      <c r="F23" s="95">
        <f>F24+F25</f>
        <v>-927635</v>
      </c>
      <c r="G23" s="102">
        <f>F23/D23*100</f>
        <v>-567.1457918098337</v>
      </c>
    </row>
    <row r="24" spans="1:8" ht="12.75">
      <c r="A24" s="20"/>
      <c r="B24" s="5" t="s">
        <v>89</v>
      </c>
      <c r="C24" s="3" t="s">
        <v>204</v>
      </c>
      <c r="D24" s="96">
        <v>163562</v>
      </c>
      <c r="E24" s="101">
        <v>682170</v>
      </c>
      <c r="F24" s="101">
        <v>682170</v>
      </c>
      <c r="G24" s="102">
        <f>F24/D24*100</f>
        <v>417.0712023575158</v>
      </c>
      <c r="H24" s="140"/>
    </row>
    <row r="25" spans="1:7" ht="12.75">
      <c r="A25" s="20"/>
      <c r="B25" s="5" t="s">
        <v>178</v>
      </c>
      <c r="C25" s="3" t="s">
        <v>179</v>
      </c>
      <c r="D25" s="96">
        <v>0</v>
      </c>
      <c r="E25" s="101">
        <v>0</v>
      </c>
      <c r="F25" s="101">
        <v>-1609805</v>
      </c>
      <c r="G25" s="102"/>
    </row>
    <row r="26" spans="1:7" ht="12.75">
      <c r="A26" s="20"/>
      <c r="B26" s="5" t="s">
        <v>21</v>
      </c>
      <c r="C26" s="3"/>
      <c r="D26" s="96"/>
      <c r="E26" s="101"/>
      <c r="F26" s="101"/>
      <c r="G26" s="102"/>
    </row>
    <row r="27" spans="1:7" ht="13.5" thickBot="1">
      <c r="A27" s="20"/>
      <c r="B27" s="5" t="s">
        <v>149</v>
      </c>
      <c r="C27" s="3" t="s">
        <v>150</v>
      </c>
      <c r="D27" s="96">
        <v>-1639</v>
      </c>
      <c r="E27" s="101">
        <v>-1639</v>
      </c>
      <c r="F27" s="101">
        <v>10150</v>
      </c>
      <c r="G27" s="102">
        <f>F27/D27*100</f>
        <v>-619.2800488102502</v>
      </c>
    </row>
    <row r="28" spans="1:7" ht="13.5" thickBot="1">
      <c r="A28" s="17"/>
      <c r="B28" s="16" t="s">
        <v>25</v>
      </c>
      <c r="C28" s="120"/>
      <c r="D28" s="94">
        <f>D22+D23+D27</f>
        <v>161923</v>
      </c>
      <c r="E28" s="94">
        <f>SUM(E22+E23+E27)</f>
        <v>680531</v>
      </c>
      <c r="F28" s="94">
        <f>SUM(F22+F23+F27)</f>
        <v>-917485</v>
      </c>
      <c r="G28" s="104">
        <f>F28/D28*100</f>
        <v>-566.6180839040779</v>
      </c>
    </row>
    <row r="29" spans="1:7" ht="12.75">
      <c r="A29" s="18"/>
      <c r="B29" s="2" t="s">
        <v>34</v>
      </c>
      <c r="C29" s="3"/>
      <c r="D29" s="96"/>
      <c r="E29" s="101"/>
      <c r="F29" s="101"/>
      <c r="G29" s="101"/>
    </row>
    <row r="30" spans="1:7" ht="14.25" customHeight="1">
      <c r="A30" s="18" t="s">
        <v>2</v>
      </c>
      <c r="B30" s="11" t="s">
        <v>49</v>
      </c>
      <c r="C30" s="3"/>
      <c r="D30" s="96"/>
      <c r="E30" s="101"/>
      <c r="F30" s="101"/>
      <c r="G30" s="101"/>
    </row>
    <row r="31" spans="1:7" ht="12.75">
      <c r="A31" s="19"/>
      <c r="B31" s="5" t="s">
        <v>26</v>
      </c>
      <c r="C31" s="3">
        <v>1300</v>
      </c>
      <c r="D31" s="103">
        <f>SUM(D32:D34)</f>
        <v>240000</v>
      </c>
      <c r="E31" s="103">
        <f>SUM(E32:E34)</f>
        <v>295000</v>
      </c>
      <c r="F31" s="103">
        <f>SUM(F32:F34)</f>
        <v>311582</v>
      </c>
      <c r="G31" s="142">
        <f>F31/D31*100</f>
        <v>129.82583333333332</v>
      </c>
    </row>
    <row r="32" spans="1:7" ht="12.75">
      <c r="A32" s="19"/>
      <c r="B32" s="5" t="s">
        <v>4</v>
      </c>
      <c r="C32" s="3">
        <v>1301</v>
      </c>
      <c r="D32" s="96">
        <v>40000</v>
      </c>
      <c r="E32" s="101">
        <v>47000</v>
      </c>
      <c r="F32" s="101">
        <v>48171</v>
      </c>
      <c r="G32" s="102">
        <f aca="true" t="shared" si="0" ref="G32:G37">F32/D32*100</f>
        <v>120.4275</v>
      </c>
    </row>
    <row r="33" spans="1:7" ht="12.75">
      <c r="A33" s="19"/>
      <c r="B33" s="5" t="s">
        <v>5</v>
      </c>
      <c r="C33" s="3">
        <v>1303</v>
      </c>
      <c r="D33" s="96">
        <v>100000</v>
      </c>
      <c r="E33" s="101">
        <v>178000</v>
      </c>
      <c r="F33" s="101">
        <v>184440</v>
      </c>
      <c r="G33" s="102">
        <f t="shared" si="0"/>
        <v>184.44</v>
      </c>
    </row>
    <row r="34" spans="1:7" ht="25.5">
      <c r="A34" s="19"/>
      <c r="B34" s="5" t="s">
        <v>38</v>
      </c>
      <c r="C34" s="3">
        <v>1304</v>
      </c>
      <c r="D34" s="96">
        <v>100000</v>
      </c>
      <c r="E34" s="101">
        <v>70000</v>
      </c>
      <c r="F34" s="101">
        <v>78971</v>
      </c>
      <c r="G34" s="102">
        <f t="shared" si="0"/>
        <v>78.971</v>
      </c>
    </row>
    <row r="35" spans="1:7" ht="12.75">
      <c r="A35" s="19"/>
      <c r="B35" s="5" t="s">
        <v>47</v>
      </c>
      <c r="C35" s="31" t="s">
        <v>44</v>
      </c>
      <c r="D35" s="103">
        <v>3870</v>
      </c>
      <c r="E35" s="144">
        <v>3870</v>
      </c>
      <c r="F35" s="144">
        <v>4183</v>
      </c>
      <c r="G35" s="142">
        <f t="shared" si="0"/>
        <v>108.08785529715763</v>
      </c>
    </row>
    <row r="36" spans="1:7" ht="12.75">
      <c r="A36" s="19"/>
      <c r="B36" s="5" t="s">
        <v>36</v>
      </c>
      <c r="C36" s="3">
        <v>2000</v>
      </c>
      <c r="D36" s="103">
        <v>100</v>
      </c>
      <c r="E36" s="144">
        <v>100</v>
      </c>
      <c r="F36" s="144">
        <v>223</v>
      </c>
      <c r="G36" s="142">
        <v>0</v>
      </c>
    </row>
    <row r="37" spans="1:7" ht="12.75">
      <c r="A37" s="19"/>
      <c r="B37" s="12" t="s">
        <v>50</v>
      </c>
      <c r="C37" s="3"/>
      <c r="D37" s="103">
        <f>SUM(D31+D35+D36)</f>
        <v>243970</v>
      </c>
      <c r="E37" s="103">
        <f>SUM(E31+E35+E36)</f>
        <v>298970</v>
      </c>
      <c r="F37" s="103">
        <f>SUM(F31+F35+F36)</f>
        <v>315988</v>
      </c>
      <c r="G37" s="102">
        <f t="shared" si="0"/>
        <v>129.51920318071893</v>
      </c>
    </row>
    <row r="38" spans="1:7" ht="12.75">
      <c r="A38" s="18" t="s">
        <v>3</v>
      </c>
      <c r="B38" s="11" t="s">
        <v>6</v>
      </c>
      <c r="C38" s="3"/>
      <c r="D38" s="96"/>
      <c r="E38" s="101"/>
      <c r="F38" s="101"/>
      <c r="G38" s="101"/>
    </row>
    <row r="39" spans="1:7" ht="12.75">
      <c r="A39" s="19"/>
      <c r="B39" s="5" t="s">
        <v>27</v>
      </c>
      <c r="C39" s="3">
        <v>2400</v>
      </c>
      <c r="D39" s="103">
        <f>SUM(D41:D43)</f>
        <v>206000</v>
      </c>
      <c r="E39" s="103">
        <f>SUM(E40:E43)</f>
        <v>206000</v>
      </c>
      <c r="F39" s="103">
        <f>SUM(F40:F43)</f>
        <v>159194</v>
      </c>
      <c r="G39" s="102">
        <f>F39/D39*100</f>
        <v>77.27864077669902</v>
      </c>
    </row>
    <row r="40" spans="1:7" ht="12.75">
      <c r="A40" s="19"/>
      <c r="B40" s="5" t="s">
        <v>218</v>
      </c>
      <c r="C40" s="3">
        <v>2404</v>
      </c>
      <c r="D40" s="96">
        <v>0</v>
      </c>
      <c r="E40" s="101">
        <v>0</v>
      </c>
      <c r="F40" s="101">
        <v>-28789</v>
      </c>
      <c r="G40" s="102">
        <f>F43/D43*100</f>
        <v>58.766666666666666</v>
      </c>
    </row>
    <row r="41" spans="1:7" ht="12.75">
      <c r="A41" s="19"/>
      <c r="B41" s="5" t="s">
        <v>8</v>
      </c>
      <c r="C41" s="3">
        <v>2405</v>
      </c>
      <c r="D41" s="96">
        <v>20000</v>
      </c>
      <c r="E41" s="101">
        <v>20000</v>
      </c>
      <c r="F41" s="101">
        <v>22240</v>
      </c>
      <c r="G41" s="102">
        <f aca="true" t="shared" si="1" ref="G41:G64">F41/D41*100</f>
        <v>111.20000000000002</v>
      </c>
    </row>
    <row r="42" spans="1:7" ht="12.75">
      <c r="A42" s="19"/>
      <c r="B42" s="5" t="s">
        <v>9</v>
      </c>
      <c r="C42" s="3">
        <v>2406</v>
      </c>
      <c r="D42" s="96">
        <v>180000</v>
      </c>
      <c r="E42" s="101">
        <v>180000</v>
      </c>
      <c r="F42" s="101">
        <v>162217</v>
      </c>
      <c r="G42" s="102">
        <f t="shared" si="1"/>
        <v>90.12055555555555</v>
      </c>
    </row>
    <row r="43" spans="1:7" ht="12.75">
      <c r="A43" s="19"/>
      <c r="B43" s="43" t="s">
        <v>76</v>
      </c>
      <c r="C43" s="3">
        <v>2408</v>
      </c>
      <c r="D43" s="96">
        <v>6000</v>
      </c>
      <c r="E43" s="101">
        <v>6000</v>
      </c>
      <c r="F43" s="101">
        <v>3526</v>
      </c>
      <c r="G43" s="102">
        <f t="shared" si="1"/>
        <v>58.766666666666666</v>
      </c>
    </row>
    <row r="44" spans="1:7" ht="12.75">
      <c r="A44" s="19"/>
      <c r="B44" s="5" t="s">
        <v>28</v>
      </c>
      <c r="C44" s="3">
        <v>2700</v>
      </c>
      <c r="D44" s="103">
        <f>SUM(D45:D50)</f>
        <v>206621</v>
      </c>
      <c r="E44" s="103">
        <f>SUM(E45:E50)</f>
        <v>206621</v>
      </c>
      <c r="F44" s="103">
        <f>SUM(F45:F50)</f>
        <v>222495</v>
      </c>
      <c r="G44" s="102">
        <f t="shared" si="1"/>
        <v>107.68266536315284</v>
      </c>
    </row>
    <row r="45" spans="1:7" ht="12.75">
      <c r="A45" s="19"/>
      <c r="B45" s="5" t="s">
        <v>10</v>
      </c>
      <c r="C45" s="3">
        <v>2701</v>
      </c>
      <c r="D45" s="96">
        <v>30000</v>
      </c>
      <c r="E45" s="101">
        <v>30000</v>
      </c>
      <c r="F45" s="101">
        <v>28051</v>
      </c>
      <c r="G45" s="102">
        <f t="shared" si="1"/>
        <v>93.50333333333334</v>
      </c>
    </row>
    <row r="46" spans="1:7" ht="12.75">
      <c r="A46" s="19"/>
      <c r="B46" s="5" t="s">
        <v>11</v>
      </c>
      <c r="C46" s="3">
        <v>2705</v>
      </c>
      <c r="D46" s="96">
        <v>1500</v>
      </c>
      <c r="E46" s="101">
        <v>1500</v>
      </c>
      <c r="F46" s="101">
        <v>2226</v>
      </c>
      <c r="G46" s="102">
        <f t="shared" si="1"/>
        <v>148.4</v>
      </c>
    </row>
    <row r="47" spans="1:7" ht="12.75">
      <c r="A47" s="19"/>
      <c r="B47" s="5" t="s">
        <v>12</v>
      </c>
      <c r="C47" s="3">
        <v>2707</v>
      </c>
      <c r="D47" s="96">
        <v>110121</v>
      </c>
      <c r="E47" s="101">
        <v>110121</v>
      </c>
      <c r="F47" s="101">
        <v>125449</v>
      </c>
      <c r="G47" s="102">
        <f t="shared" si="1"/>
        <v>113.91923429681896</v>
      </c>
    </row>
    <row r="48" spans="1:7" ht="12.75">
      <c r="A48" s="19"/>
      <c r="B48" s="5" t="s">
        <v>13</v>
      </c>
      <c r="C48" s="3">
        <v>2710</v>
      </c>
      <c r="D48" s="96">
        <v>15000</v>
      </c>
      <c r="E48" s="101">
        <v>15000</v>
      </c>
      <c r="F48" s="101">
        <v>13387</v>
      </c>
      <c r="G48" s="102">
        <f t="shared" si="1"/>
        <v>89.24666666666667</v>
      </c>
    </row>
    <row r="49" spans="1:7" ht="12.75">
      <c r="A49" s="19"/>
      <c r="B49" s="5" t="s">
        <v>14</v>
      </c>
      <c r="C49" s="3">
        <v>2711</v>
      </c>
      <c r="D49" s="96">
        <v>50000</v>
      </c>
      <c r="E49" s="101">
        <v>50000</v>
      </c>
      <c r="F49" s="101">
        <v>52922</v>
      </c>
      <c r="G49" s="102">
        <f t="shared" si="1"/>
        <v>105.84400000000001</v>
      </c>
    </row>
    <row r="50" spans="1:7" ht="12.75">
      <c r="A50" s="19"/>
      <c r="B50" s="5" t="s">
        <v>203</v>
      </c>
      <c r="C50" s="3">
        <v>2729</v>
      </c>
      <c r="D50" s="96">
        <v>0</v>
      </c>
      <c r="E50" s="101">
        <v>0</v>
      </c>
      <c r="F50" s="101">
        <v>460</v>
      </c>
      <c r="G50" s="102" t="e">
        <f t="shared" si="1"/>
        <v>#DIV/0!</v>
      </c>
    </row>
    <row r="51" spans="1:7" ht="12.75">
      <c r="A51" s="19"/>
      <c r="B51" s="5" t="s">
        <v>29</v>
      </c>
      <c r="C51" s="3">
        <v>2800</v>
      </c>
      <c r="D51" s="103">
        <f>D53+D52</f>
        <v>22000</v>
      </c>
      <c r="E51" s="103">
        <f>E52+E53</f>
        <v>29500</v>
      </c>
      <c r="F51" s="103">
        <f>SUM(F52:F53)</f>
        <v>32128</v>
      </c>
      <c r="G51" s="102">
        <f t="shared" si="1"/>
        <v>146.03636363636363</v>
      </c>
    </row>
    <row r="52" spans="1:7" ht="25.5">
      <c r="A52" s="19"/>
      <c r="B52" s="5" t="s">
        <v>15</v>
      </c>
      <c r="C52" s="3">
        <v>2802</v>
      </c>
      <c r="D52" s="96">
        <v>2000</v>
      </c>
      <c r="E52" s="101">
        <v>2000</v>
      </c>
      <c r="F52" s="101">
        <v>1440</v>
      </c>
      <c r="G52" s="102">
        <f t="shared" si="1"/>
        <v>72</v>
      </c>
    </row>
    <row r="53" spans="1:7" ht="12.75">
      <c r="A53" s="19"/>
      <c r="B53" s="5" t="s">
        <v>217</v>
      </c>
      <c r="C53" s="3">
        <v>2809</v>
      </c>
      <c r="D53" s="96">
        <v>20000</v>
      </c>
      <c r="E53" s="101">
        <v>27500</v>
      </c>
      <c r="F53" s="101">
        <v>30688</v>
      </c>
      <c r="G53" s="102">
        <f t="shared" si="1"/>
        <v>153.44</v>
      </c>
    </row>
    <row r="54" spans="1:7" ht="12.75">
      <c r="A54" s="19"/>
      <c r="B54" s="5" t="s">
        <v>30</v>
      </c>
      <c r="C54" s="3">
        <v>3600</v>
      </c>
      <c r="D54" s="103">
        <f>D55</f>
        <v>5000</v>
      </c>
      <c r="E54" s="103">
        <f>E55</f>
        <v>43580</v>
      </c>
      <c r="F54" s="103">
        <f>F55</f>
        <v>44980</v>
      </c>
      <c r="G54" s="102">
        <f t="shared" si="1"/>
        <v>899.6</v>
      </c>
    </row>
    <row r="55" spans="1:7" ht="12.75">
      <c r="A55" s="19"/>
      <c r="B55" s="5" t="s">
        <v>16</v>
      </c>
      <c r="C55" s="3">
        <v>3619</v>
      </c>
      <c r="D55" s="96">
        <v>5000</v>
      </c>
      <c r="E55" s="101">
        <v>43580</v>
      </c>
      <c r="F55" s="101">
        <v>44980</v>
      </c>
      <c r="G55" s="102">
        <f t="shared" si="1"/>
        <v>899.6</v>
      </c>
    </row>
    <row r="56" spans="1:7" ht="12.75">
      <c r="A56" s="19"/>
      <c r="B56" s="5" t="s">
        <v>31</v>
      </c>
      <c r="C56" s="3">
        <v>3700</v>
      </c>
      <c r="D56" s="103">
        <f>SUM(D57:D57)</f>
        <v>-7175</v>
      </c>
      <c r="E56" s="103">
        <f>SUM(E57:E57)</f>
        <v>-7175</v>
      </c>
      <c r="F56" s="103">
        <f>F57</f>
        <v>-7325</v>
      </c>
      <c r="G56" s="102">
        <f t="shared" si="1"/>
        <v>102.09059233449477</v>
      </c>
    </row>
    <row r="57" spans="1:7" ht="12.75">
      <c r="A57" s="19"/>
      <c r="B57" s="5" t="s">
        <v>37</v>
      </c>
      <c r="C57" s="3">
        <v>3702</v>
      </c>
      <c r="D57" s="96">
        <v>-7175</v>
      </c>
      <c r="E57" s="101">
        <v>-7175</v>
      </c>
      <c r="F57" s="101">
        <v>-7325</v>
      </c>
      <c r="G57" s="102">
        <f t="shared" si="1"/>
        <v>102.09059233449477</v>
      </c>
    </row>
    <row r="58" spans="1:7" ht="12.75">
      <c r="A58" s="19"/>
      <c r="B58" s="5" t="s">
        <v>52</v>
      </c>
      <c r="C58" s="3">
        <v>4000</v>
      </c>
      <c r="D58" s="103">
        <f>D60+D59</f>
        <v>40000</v>
      </c>
      <c r="E58" s="103">
        <f>SUM(E59:E60)</f>
        <v>228215</v>
      </c>
      <c r="F58" s="103">
        <f>SUM(F59:F60)</f>
        <v>228216</v>
      </c>
      <c r="G58" s="102">
        <f t="shared" si="1"/>
        <v>570.54</v>
      </c>
    </row>
    <row r="59" spans="1:7" ht="12.75">
      <c r="A59" s="19"/>
      <c r="B59" s="5" t="s">
        <v>53</v>
      </c>
      <c r="C59" s="3">
        <v>4022</v>
      </c>
      <c r="D59" s="96">
        <v>10000</v>
      </c>
      <c r="E59" s="101">
        <v>26868</v>
      </c>
      <c r="F59" s="101">
        <v>26868</v>
      </c>
      <c r="G59" s="102">
        <v>0</v>
      </c>
    </row>
    <row r="60" spans="1:7" ht="12.75">
      <c r="A60" s="19"/>
      <c r="B60" s="5" t="s">
        <v>39</v>
      </c>
      <c r="C60" s="3">
        <v>4040</v>
      </c>
      <c r="D60" s="96">
        <v>30000</v>
      </c>
      <c r="E60" s="101">
        <v>201347</v>
      </c>
      <c r="F60" s="101">
        <v>201348</v>
      </c>
      <c r="G60" s="102">
        <f t="shared" si="1"/>
        <v>671.16</v>
      </c>
    </row>
    <row r="61" spans="1:7" ht="12.75">
      <c r="A61" s="19"/>
      <c r="B61" s="5" t="s">
        <v>54</v>
      </c>
      <c r="C61" s="3">
        <v>4100</v>
      </c>
      <c r="D61" s="103">
        <v>10000</v>
      </c>
      <c r="E61" s="144">
        <v>10000</v>
      </c>
      <c r="F61" s="144">
        <v>7271</v>
      </c>
      <c r="G61" s="102">
        <f t="shared" si="1"/>
        <v>72.71</v>
      </c>
    </row>
    <row r="62" spans="1:7" ht="12.75">
      <c r="A62" s="19"/>
      <c r="B62" s="5" t="s">
        <v>214</v>
      </c>
      <c r="C62" s="3" t="s">
        <v>213</v>
      </c>
      <c r="D62" s="103">
        <v>0</v>
      </c>
      <c r="E62" s="144">
        <v>4350</v>
      </c>
      <c r="F62" s="144">
        <v>9718</v>
      </c>
      <c r="G62" s="102">
        <v>0</v>
      </c>
    </row>
    <row r="63" spans="1:7" ht="12.75">
      <c r="A63" s="19"/>
      <c r="B63" s="12" t="s">
        <v>17</v>
      </c>
      <c r="C63" s="3"/>
      <c r="D63" s="103">
        <f>SUM(D39+D44+D51+D54+D56+D58+D61+D62)</f>
        <v>482446</v>
      </c>
      <c r="E63" s="103">
        <f>SUM(E39+E44+E51+E54+E56+E58+E61+E62)</f>
        <v>721091</v>
      </c>
      <c r="F63" s="103">
        <f>SUM(F39+F44+F51+F54+F56+F58+F61+F62)</f>
        <v>696677</v>
      </c>
      <c r="G63" s="102">
        <f t="shared" si="1"/>
        <v>144.4051769524465</v>
      </c>
    </row>
    <row r="64" spans="1:7" s="13" customFormat="1" ht="12.75">
      <c r="A64" s="22"/>
      <c r="B64" s="14" t="s">
        <v>18</v>
      </c>
      <c r="C64" s="15"/>
      <c r="D64" s="103">
        <f>SUM(D37+D63)</f>
        <v>726416</v>
      </c>
      <c r="E64" s="103">
        <f>SUM(E37+E63)</f>
        <v>1020061</v>
      </c>
      <c r="F64" s="103">
        <f>SUM(F37+F63)</f>
        <v>1012665</v>
      </c>
      <c r="G64" s="102">
        <f t="shared" si="1"/>
        <v>139.40565736437523</v>
      </c>
    </row>
    <row r="65" spans="1:7" ht="12.75">
      <c r="A65" s="18" t="s">
        <v>7</v>
      </c>
      <c r="B65" s="11" t="s">
        <v>19</v>
      </c>
      <c r="C65" s="3"/>
      <c r="D65" s="96"/>
      <c r="E65" s="101"/>
      <c r="F65" s="101"/>
      <c r="G65" s="101"/>
    </row>
    <row r="66" spans="1:7" ht="12.75">
      <c r="A66" s="19"/>
      <c r="B66" s="5" t="s">
        <v>55</v>
      </c>
      <c r="C66" s="3">
        <v>3100</v>
      </c>
      <c r="D66" s="103">
        <f>SUM(D68:D69)</f>
        <v>876000</v>
      </c>
      <c r="E66" s="103">
        <f>SUM(E67:E71)</f>
        <v>4384796</v>
      </c>
      <c r="F66" s="103">
        <f>SUM(F67:F71)</f>
        <v>4383742</v>
      </c>
      <c r="G66" s="102">
        <f>F66/D66*100</f>
        <v>500.42716894977167</v>
      </c>
    </row>
    <row r="67" spans="1:7" ht="25.5">
      <c r="A67" s="19"/>
      <c r="B67" s="5" t="s">
        <v>244</v>
      </c>
      <c r="C67" s="3">
        <v>3111</v>
      </c>
      <c r="D67" s="95">
        <v>0</v>
      </c>
      <c r="E67" s="95">
        <v>2519281</v>
      </c>
      <c r="F67" s="95">
        <v>2519281</v>
      </c>
      <c r="G67" s="102">
        <v>0</v>
      </c>
    </row>
    <row r="68" spans="1:7" ht="25.5">
      <c r="A68" s="19"/>
      <c r="B68" s="5" t="s">
        <v>245</v>
      </c>
      <c r="C68" s="3">
        <v>3112</v>
      </c>
      <c r="D68" s="96">
        <v>557100</v>
      </c>
      <c r="E68" s="101">
        <v>557100</v>
      </c>
      <c r="F68" s="101">
        <v>557100</v>
      </c>
      <c r="G68" s="102">
        <f>F68/D68*100</f>
        <v>100</v>
      </c>
    </row>
    <row r="69" spans="1:7" ht="25.5">
      <c r="A69" s="19"/>
      <c r="B69" s="5" t="s">
        <v>246</v>
      </c>
      <c r="C69" s="3">
        <v>3113</v>
      </c>
      <c r="D69" s="96">
        <v>318900</v>
      </c>
      <c r="E69" s="101">
        <v>1168900</v>
      </c>
      <c r="F69" s="101">
        <v>1168900</v>
      </c>
      <c r="G69" s="102">
        <f>F69/D69*100</f>
        <v>366.541235497021</v>
      </c>
    </row>
    <row r="70" spans="1:7" ht="12.75">
      <c r="A70" s="19"/>
      <c r="B70" s="5" t="s">
        <v>309</v>
      </c>
      <c r="C70" s="3">
        <v>3120</v>
      </c>
      <c r="D70" s="96">
        <v>0</v>
      </c>
      <c r="E70" s="101">
        <v>0</v>
      </c>
      <c r="F70" s="101">
        <v>-1054</v>
      </c>
      <c r="G70" s="102"/>
    </row>
    <row r="71" spans="1:10" ht="12.75">
      <c r="A71" s="19"/>
      <c r="B71" s="5" t="s">
        <v>247</v>
      </c>
      <c r="C71" s="3">
        <v>3128</v>
      </c>
      <c r="D71" s="96">
        <v>0</v>
      </c>
      <c r="E71" s="101">
        <v>139515</v>
      </c>
      <c r="F71" s="101">
        <v>139515</v>
      </c>
      <c r="G71" s="102">
        <v>0</v>
      </c>
      <c r="J71" s="140"/>
    </row>
    <row r="72" spans="1:7" ht="12.75">
      <c r="A72" s="18" t="s">
        <v>151</v>
      </c>
      <c r="B72" s="12" t="s">
        <v>21</v>
      </c>
      <c r="C72" s="3"/>
      <c r="D72" s="103">
        <v>-45609</v>
      </c>
      <c r="E72" s="103">
        <f>SUM(E73+E77+E78)</f>
        <v>364197</v>
      </c>
      <c r="F72" s="103">
        <f>SUM(F73+F77+F78)</f>
        <v>362558</v>
      </c>
      <c r="G72" s="102">
        <f>D72/F72</f>
        <v>-0.12579780338594101</v>
      </c>
    </row>
    <row r="73" spans="1:7" ht="12.75">
      <c r="A73" s="138"/>
      <c r="B73" s="4" t="s">
        <v>215</v>
      </c>
      <c r="C73" s="3">
        <v>6100</v>
      </c>
      <c r="D73" s="103">
        <f>SUM(D74:D78)</f>
        <v>-116251</v>
      </c>
      <c r="E73" s="103">
        <f>SUM(E74+E75+E76)</f>
        <v>60566</v>
      </c>
      <c r="F73" s="103">
        <f>SUM(F74+F75+F76)</f>
        <v>60566</v>
      </c>
      <c r="G73" s="101">
        <f>D73/F73</f>
        <v>-1.9194102301621372</v>
      </c>
    </row>
    <row r="74" spans="1:7" ht="12.75">
      <c r="A74" s="148"/>
      <c r="B74" s="33" t="s">
        <v>248</v>
      </c>
      <c r="C74" s="3" t="s">
        <v>210</v>
      </c>
      <c r="D74" s="96">
        <v>0</v>
      </c>
      <c r="E74" s="95">
        <v>43186</v>
      </c>
      <c r="F74" s="95">
        <v>43186</v>
      </c>
      <c r="G74" s="101">
        <v>0</v>
      </c>
    </row>
    <row r="75" spans="1:7" ht="12.75">
      <c r="A75" s="3"/>
      <c r="B75" s="5" t="s">
        <v>249</v>
      </c>
      <c r="C75" s="3" t="s">
        <v>152</v>
      </c>
      <c r="D75" s="96">
        <v>-116251</v>
      </c>
      <c r="E75" s="101">
        <v>-26037</v>
      </c>
      <c r="F75" s="101">
        <v>-26037</v>
      </c>
      <c r="G75" s="102">
        <f>D75/F75</f>
        <v>4.464838499059032</v>
      </c>
    </row>
    <row r="76" spans="1:7" ht="12.75">
      <c r="A76" s="138"/>
      <c r="B76" s="5" t="s">
        <v>250</v>
      </c>
      <c r="C76" s="3">
        <v>6105</v>
      </c>
      <c r="D76" s="96">
        <v>0</v>
      </c>
      <c r="E76" s="101">
        <v>43417</v>
      </c>
      <c r="F76" s="101">
        <v>43417</v>
      </c>
      <c r="G76" s="102">
        <v>0</v>
      </c>
    </row>
    <row r="77" spans="1:7" ht="12.75">
      <c r="A77" s="138"/>
      <c r="B77" s="5" t="s">
        <v>249</v>
      </c>
      <c r="C77" s="3" t="s">
        <v>209</v>
      </c>
      <c r="D77" s="95">
        <v>0</v>
      </c>
      <c r="E77" s="95">
        <v>-2189</v>
      </c>
      <c r="F77" s="95">
        <v>-3828</v>
      </c>
      <c r="G77" s="102">
        <v>0</v>
      </c>
    </row>
    <row r="78" spans="1:7" ht="12.75">
      <c r="A78" s="138"/>
      <c r="B78" s="5" t="s">
        <v>251</v>
      </c>
      <c r="C78" s="3" t="s">
        <v>211</v>
      </c>
      <c r="D78" s="95">
        <v>0</v>
      </c>
      <c r="E78" s="95">
        <v>305820</v>
      </c>
      <c r="F78" s="95">
        <v>305820</v>
      </c>
      <c r="G78" s="102">
        <v>0</v>
      </c>
    </row>
    <row r="79" spans="1:7" ht="12.75">
      <c r="A79" s="41"/>
      <c r="B79" s="38" t="s">
        <v>153</v>
      </c>
      <c r="C79" s="39"/>
      <c r="D79" s="94">
        <f>D64+D66+D73</f>
        <v>1486165</v>
      </c>
      <c r="E79" s="94">
        <f>E64+E66+E72</f>
        <v>5769054</v>
      </c>
      <c r="F79" s="94">
        <f>F64+F66+F72</f>
        <v>5758965</v>
      </c>
      <c r="G79" s="104">
        <f>F79/D79*100</f>
        <v>387.50508860052554</v>
      </c>
    </row>
    <row r="80" spans="1:7" ht="12.75">
      <c r="A80" s="42" t="s">
        <v>20</v>
      </c>
      <c r="B80" s="14" t="s">
        <v>74</v>
      </c>
      <c r="C80" s="15"/>
      <c r="D80" s="121"/>
      <c r="E80" s="101"/>
      <c r="F80" s="101"/>
      <c r="G80" s="101"/>
    </row>
    <row r="81" spans="1:7" ht="12.75">
      <c r="A81" s="22"/>
      <c r="B81" s="44" t="s">
        <v>77</v>
      </c>
      <c r="C81" s="40">
        <v>7600</v>
      </c>
      <c r="D81" s="122">
        <v>21735</v>
      </c>
      <c r="E81" s="101">
        <v>28044</v>
      </c>
      <c r="F81" s="101">
        <v>4667</v>
      </c>
      <c r="G81" s="102">
        <f>F81/D81*100</f>
        <v>21.4722797331493</v>
      </c>
    </row>
    <row r="82" spans="1:7" ht="12.75">
      <c r="A82" s="22"/>
      <c r="B82" s="44"/>
      <c r="C82" s="40">
        <v>9338</v>
      </c>
      <c r="D82" s="122">
        <v>0</v>
      </c>
      <c r="E82" s="101">
        <v>0</v>
      </c>
      <c r="F82" s="101">
        <v>-300</v>
      </c>
      <c r="G82" s="102">
        <f>D82/F82</f>
        <v>0</v>
      </c>
    </row>
    <row r="83" spans="1:7" ht="12.75">
      <c r="A83" s="19"/>
      <c r="B83" s="5" t="s">
        <v>56</v>
      </c>
      <c r="C83" s="3">
        <v>9500</v>
      </c>
      <c r="D83" s="95">
        <f>SUM(D85:D85)</f>
        <v>518608</v>
      </c>
      <c r="E83" s="95">
        <f>E84+E85</f>
        <v>0</v>
      </c>
      <c r="F83" s="95">
        <f>F84+F85</f>
        <v>0</v>
      </c>
      <c r="G83" s="102">
        <f>F83/D83*100</f>
        <v>0</v>
      </c>
    </row>
    <row r="84" spans="1:7" ht="12.75">
      <c r="A84" s="19"/>
      <c r="B84" s="5" t="s">
        <v>178</v>
      </c>
      <c r="C84" s="3" t="s">
        <v>179</v>
      </c>
      <c r="D84" s="95">
        <v>0</v>
      </c>
      <c r="E84" s="95">
        <v>0</v>
      </c>
      <c r="F84" s="95">
        <v>0</v>
      </c>
      <c r="G84" s="102">
        <v>0</v>
      </c>
    </row>
    <row r="85" spans="1:7" ht="12.75">
      <c r="A85" s="19"/>
      <c r="B85" s="5" t="s">
        <v>75</v>
      </c>
      <c r="C85" s="3">
        <v>9501</v>
      </c>
      <c r="D85" s="95">
        <v>518608</v>
      </c>
      <c r="E85" s="101">
        <v>0</v>
      </c>
      <c r="F85" s="101">
        <v>0</v>
      </c>
      <c r="G85" s="102">
        <f>F85/D85*100</f>
        <v>0</v>
      </c>
    </row>
    <row r="86" spans="1:7" ht="13.5" thickBot="1">
      <c r="A86" s="141"/>
      <c r="B86" s="5" t="s">
        <v>149</v>
      </c>
      <c r="C86" s="3" t="s">
        <v>150</v>
      </c>
      <c r="D86" s="95">
        <v>0</v>
      </c>
      <c r="E86" s="101">
        <v>0</v>
      </c>
      <c r="F86" s="101">
        <v>0</v>
      </c>
      <c r="G86" s="102">
        <v>0</v>
      </c>
    </row>
    <row r="87" spans="1:7" ht="13.5" thickBot="1">
      <c r="A87" s="17"/>
      <c r="B87" s="16" t="s">
        <v>32</v>
      </c>
      <c r="C87" s="120"/>
      <c r="D87" s="94">
        <f>D79+D81+D82+D83+D86</f>
        <v>2026508</v>
      </c>
      <c r="E87" s="94">
        <f>E79+E81+E82+E83+E86</f>
        <v>5797098</v>
      </c>
      <c r="F87" s="94">
        <f>F79+F81+F83+F86+F82</f>
        <v>5763332</v>
      </c>
      <c r="G87" s="104">
        <f>F87/D87*100</f>
        <v>284.3971995175938</v>
      </c>
    </row>
    <row r="88" spans="1:7" ht="13.5" thickBot="1">
      <c r="A88" s="17"/>
      <c r="B88" s="16" t="s">
        <v>35</v>
      </c>
      <c r="C88" s="120"/>
      <c r="D88" s="94">
        <f>D87+D28+D20</f>
        <v>4605703</v>
      </c>
      <c r="E88" s="94">
        <f>E87+E28</f>
        <v>6477629</v>
      </c>
      <c r="F88" s="94">
        <f>F87+F28</f>
        <v>4845847</v>
      </c>
      <c r="G88" s="104">
        <f>F88/D88*100</f>
        <v>105.21405744139385</v>
      </c>
    </row>
    <row r="89" spans="1:6" ht="12.75">
      <c r="A89" s="7"/>
      <c r="B89" s="9"/>
      <c r="C89" s="7"/>
      <c r="D89" s="10"/>
      <c r="E89" s="140"/>
      <c r="F89" s="140"/>
    </row>
    <row r="90" spans="1:4" ht="12.75">
      <c r="A90" s="7"/>
      <c r="B90" s="9"/>
      <c r="C90" s="7"/>
      <c r="D90" s="8"/>
    </row>
    <row r="91" spans="1:4" ht="12.75">
      <c r="A91" s="7"/>
      <c r="B91" s="9"/>
      <c r="C91" s="7"/>
      <c r="D91" s="8"/>
    </row>
    <row r="92" spans="1:4" ht="15">
      <c r="A92" s="29" t="s">
        <v>87</v>
      </c>
      <c r="B92" s="29"/>
      <c r="C92" s="7"/>
      <c r="D92" s="8"/>
    </row>
    <row r="93" spans="1:4" ht="15">
      <c r="A93" s="29" t="s">
        <v>88</v>
      </c>
      <c r="B93" s="29"/>
      <c r="C93" s="7"/>
      <c r="D93" s="8"/>
    </row>
    <row r="94" spans="1:4" ht="11.25" customHeight="1">
      <c r="A94" s="7"/>
      <c r="B94" s="27"/>
      <c r="C94" s="7"/>
      <c r="D94" s="8"/>
    </row>
    <row r="95" spans="1:4" ht="7.5" customHeight="1">
      <c r="A95" s="7"/>
      <c r="B95" s="27"/>
      <c r="C95" s="7"/>
      <c r="D95" s="8"/>
    </row>
    <row r="96" spans="1:4" ht="15">
      <c r="A96" s="7"/>
      <c r="B96" s="27"/>
      <c r="C96" s="7"/>
      <c r="D96" s="8"/>
    </row>
    <row r="97" spans="1:4" ht="12.75">
      <c r="A97" s="30"/>
      <c r="B97" s="30"/>
      <c r="C97" s="7"/>
      <c r="D97" s="8"/>
    </row>
    <row r="98" spans="1:4" ht="12.75">
      <c r="A98" s="30"/>
      <c r="B98" s="30"/>
      <c r="C98" s="7"/>
      <c r="D98" s="8"/>
    </row>
    <row r="99" spans="1:4" ht="15">
      <c r="A99" s="7"/>
      <c r="B99" s="27"/>
      <c r="C99" s="7"/>
      <c r="D99" s="8"/>
    </row>
    <row r="100" spans="1:4" ht="10.5" customHeight="1">
      <c r="A100" s="7"/>
      <c r="B100" s="27"/>
      <c r="C100" s="7"/>
      <c r="D100" s="8"/>
    </row>
    <row r="101" ht="15">
      <c r="B101" s="27"/>
    </row>
    <row r="102" spans="1:2" ht="12.75">
      <c r="A102" s="30"/>
      <c r="B102" s="30"/>
    </row>
    <row r="103" spans="1:3" ht="12.75">
      <c r="A103" s="166"/>
      <c r="B103" s="166"/>
      <c r="C103" s="37"/>
    </row>
  </sheetData>
  <sheetProtection/>
  <mergeCells count="5">
    <mergeCell ref="A103:B103"/>
    <mergeCell ref="A5:D5"/>
    <mergeCell ref="B6:D6"/>
    <mergeCell ref="A1:D1"/>
    <mergeCell ref="A3:D3"/>
  </mergeCells>
  <printOptions/>
  <pageMargins left="0.9448818897637796" right="0.35433070866141736" top="0.3937007874015748" bottom="0.3937007874015748" header="0.5118110236220472" footer="0.5118110236220472"/>
  <pageSetup horizontalDpi="180" verticalDpi="180" orientation="portrait" paperSize="9" scale="90" r:id="rId1"/>
  <ignoredErrors>
    <ignoredError sqref="C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">
      <pane ySplit="8" topLeftCell="A175" activePane="bottomLeft" state="frozen"/>
      <selection pane="topLeft" activeCell="A1" sqref="A1"/>
      <selection pane="bottomLeft" activeCell="D99" sqref="D99"/>
    </sheetView>
  </sheetViews>
  <sheetFormatPr defaultColWidth="9.140625" defaultRowHeight="12.75"/>
  <cols>
    <col min="1" max="1" width="3.7109375" style="27" customWidth="1"/>
    <col min="2" max="2" width="44.421875" style="27" customWidth="1"/>
    <col min="3" max="3" width="12.140625" style="27" customWidth="1"/>
    <col min="4" max="4" width="12.57421875" style="27" customWidth="1"/>
    <col min="5" max="5" width="13.57421875" style="27" customWidth="1"/>
    <col min="6" max="6" width="14.140625" style="27" customWidth="1"/>
    <col min="7" max="7" width="11.421875" style="27" customWidth="1"/>
    <col min="8" max="16384" width="9.140625" style="27" customWidth="1"/>
  </cols>
  <sheetData>
    <row r="1" spans="1:7" ht="18">
      <c r="A1" s="168" t="s">
        <v>86</v>
      </c>
      <c r="B1" s="168"/>
      <c r="C1" s="168"/>
      <c r="D1" s="168"/>
      <c r="E1" s="168"/>
      <c r="F1" s="168"/>
      <c r="G1" s="168"/>
    </row>
    <row r="3" spans="1:7" ht="18">
      <c r="A3" s="168" t="s">
        <v>236</v>
      </c>
      <c r="B3" s="168"/>
      <c r="C3" s="168"/>
      <c r="D3" s="168"/>
      <c r="E3" s="168"/>
      <c r="F3" s="168"/>
      <c r="G3" s="168"/>
    </row>
    <row r="4" spans="2:7" ht="18">
      <c r="B4" s="28"/>
      <c r="C4" s="28"/>
      <c r="D4" s="28"/>
      <c r="E4" s="28"/>
      <c r="F4" s="28"/>
      <c r="G4" s="28"/>
    </row>
    <row r="5" spans="1:7" ht="15.75">
      <c r="A5" s="170" t="s">
        <v>177</v>
      </c>
      <c r="B5" s="170"/>
      <c r="C5" s="170"/>
      <c r="D5" s="170"/>
      <c r="E5" s="170"/>
      <c r="F5" s="170"/>
      <c r="G5" s="170"/>
    </row>
    <row r="6" spans="1:7" ht="12" customHeight="1">
      <c r="A6" s="47"/>
      <c r="B6" s="47"/>
      <c r="C6" s="47"/>
      <c r="D6" s="47"/>
      <c r="E6" s="47"/>
      <c r="F6" s="47"/>
      <c r="G6" s="47"/>
    </row>
    <row r="7" spans="1:7" ht="12" customHeight="1" thickBot="1">
      <c r="A7" s="47"/>
      <c r="B7" s="47"/>
      <c r="C7" s="47"/>
      <c r="D7" s="47"/>
      <c r="E7" s="47"/>
      <c r="F7" s="47"/>
      <c r="G7" s="47"/>
    </row>
    <row r="8" spans="1:7" ht="34.5" customHeight="1" thickBot="1">
      <c r="A8" s="76" t="s">
        <v>40</v>
      </c>
      <c r="B8" s="77" t="s">
        <v>63</v>
      </c>
      <c r="C8" s="106" t="s">
        <v>92</v>
      </c>
      <c r="D8" s="98" t="s">
        <v>237</v>
      </c>
      <c r="E8" s="99" t="s">
        <v>238</v>
      </c>
      <c r="F8" s="99" t="s">
        <v>239</v>
      </c>
      <c r="G8" s="99" t="s">
        <v>161</v>
      </c>
    </row>
    <row r="9" spans="1:7" ht="15.75" thickBot="1">
      <c r="A9" s="78">
        <v>1</v>
      </c>
      <c r="B9" s="79">
        <v>2</v>
      </c>
      <c r="C9" s="105"/>
      <c r="D9" s="123">
        <v>3</v>
      </c>
      <c r="E9" s="123">
        <v>4</v>
      </c>
      <c r="F9" s="123">
        <v>5</v>
      </c>
      <c r="G9" s="123">
        <v>6</v>
      </c>
    </row>
    <row r="10" spans="1:7" ht="15">
      <c r="A10" s="80" t="s">
        <v>2</v>
      </c>
      <c r="B10" s="81" t="s">
        <v>58</v>
      </c>
      <c r="C10" s="81"/>
      <c r="D10" s="123"/>
      <c r="E10" s="123"/>
      <c r="F10" s="123"/>
      <c r="G10" s="123"/>
    </row>
    <row r="11" spans="1:7" ht="15.75">
      <c r="A11" s="82"/>
      <c r="B11" s="83" t="s">
        <v>83</v>
      </c>
      <c r="C11" s="83"/>
      <c r="D11" s="84"/>
      <c r="E11" s="84"/>
      <c r="F11" s="84"/>
      <c r="G11" s="84"/>
    </row>
    <row r="12" spans="1:7" ht="38.25">
      <c r="A12" s="82"/>
      <c r="B12" s="111" t="s">
        <v>166</v>
      </c>
      <c r="C12" s="114" t="s">
        <v>107</v>
      </c>
      <c r="D12" s="84">
        <v>502762</v>
      </c>
      <c r="E12" s="84">
        <v>496855</v>
      </c>
      <c r="F12" s="84">
        <v>464817</v>
      </c>
      <c r="G12" s="102">
        <f>F12/D12*100</f>
        <v>92.45269133307609</v>
      </c>
    </row>
    <row r="13" spans="1:7" ht="25.5">
      <c r="A13" s="82"/>
      <c r="B13" s="111" t="s">
        <v>167</v>
      </c>
      <c r="C13" s="114" t="s">
        <v>109</v>
      </c>
      <c r="D13" s="84">
        <v>35597</v>
      </c>
      <c r="E13" s="84">
        <v>53197</v>
      </c>
      <c r="F13" s="84">
        <v>52692</v>
      </c>
      <c r="G13" s="102">
        <f aca="true" t="shared" si="0" ref="G13:G21">F13/D13*100</f>
        <v>148.0237098631907</v>
      </c>
    </row>
    <row r="14" spans="1:7" ht="25.5">
      <c r="A14" s="82"/>
      <c r="B14" s="112" t="s">
        <v>168</v>
      </c>
      <c r="C14" s="114" t="s">
        <v>110</v>
      </c>
      <c r="D14" s="84">
        <v>92550</v>
      </c>
      <c r="E14" s="84">
        <v>100257</v>
      </c>
      <c r="F14" s="84">
        <v>100168</v>
      </c>
      <c r="G14" s="102">
        <f t="shared" si="0"/>
        <v>108.2312263641275</v>
      </c>
    </row>
    <row r="15" spans="1:7" ht="15.75">
      <c r="A15" s="82"/>
      <c r="B15" s="112" t="s">
        <v>111</v>
      </c>
      <c r="C15" s="114" t="s">
        <v>112</v>
      </c>
      <c r="D15" s="84">
        <v>358410</v>
      </c>
      <c r="E15" s="84">
        <v>408449</v>
      </c>
      <c r="F15" s="84">
        <v>349445</v>
      </c>
      <c r="G15" s="102">
        <f t="shared" si="0"/>
        <v>97.49867470215675</v>
      </c>
    </row>
    <row r="16" spans="1:7" ht="15.75">
      <c r="A16" s="82"/>
      <c r="B16" s="112" t="s">
        <v>205</v>
      </c>
      <c r="C16" s="114" t="s">
        <v>202</v>
      </c>
      <c r="D16" s="84"/>
      <c r="E16" s="84">
        <v>26568</v>
      </c>
      <c r="F16" s="84">
        <v>26568</v>
      </c>
      <c r="G16" s="102"/>
    </row>
    <row r="17" spans="1:7" ht="25.5">
      <c r="A17" s="85"/>
      <c r="B17" s="111" t="s">
        <v>173</v>
      </c>
      <c r="C17" s="114">
        <v>4200</v>
      </c>
      <c r="D17" s="86">
        <v>10000</v>
      </c>
      <c r="E17" s="86">
        <v>17170</v>
      </c>
      <c r="F17" s="86">
        <v>17170</v>
      </c>
      <c r="G17" s="102">
        <f t="shared" si="0"/>
        <v>171.70000000000002</v>
      </c>
    </row>
    <row r="18" spans="1:7" ht="25.5">
      <c r="A18" s="85"/>
      <c r="B18" s="111" t="s">
        <v>170</v>
      </c>
      <c r="C18" s="114" t="s">
        <v>164</v>
      </c>
      <c r="D18" s="86">
        <v>6000</v>
      </c>
      <c r="E18" s="86">
        <v>6000</v>
      </c>
      <c r="F18" s="86">
        <v>5880</v>
      </c>
      <c r="G18" s="102">
        <f t="shared" si="0"/>
        <v>98</v>
      </c>
    </row>
    <row r="19" spans="1:7" ht="15.75">
      <c r="A19" s="85"/>
      <c r="B19" s="112" t="s">
        <v>199</v>
      </c>
      <c r="C19" s="114">
        <v>5100</v>
      </c>
      <c r="D19" s="86">
        <v>94390</v>
      </c>
      <c r="E19" s="86">
        <v>164694</v>
      </c>
      <c r="F19" s="86">
        <v>164694</v>
      </c>
      <c r="G19" s="102">
        <f t="shared" si="0"/>
        <v>174.48246636296219</v>
      </c>
    </row>
    <row r="20" spans="1:7" ht="15.75">
      <c r="A20" s="85"/>
      <c r="B20" s="112" t="s">
        <v>180</v>
      </c>
      <c r="C20" s="114">
        <v>5200</v>
      </c>
      <c r="D20" s="86">
        <v>153154</v>
      </c>
      <c r="E20" s="86">
        <v>123069</v>
      </c>
      <c r="F20" s="86">
        <v>123069</v>
      </c>
      <c r="G20" s="102">
        <f t="shared" si="0"/>
        <v>80.3563733235828</v>
      </c>
    </row>
    <row r="21" spans="1:7" ht="15.75">
      <c r="A21" s="85"/>
      <c r="B21" s="112" t="s">
        <v>182</v>
      </c>
      <c r="C21" s="114">
        <v>5300</v>
      </c>
      <c r="D21" s="86">
        <v>3960</v>
      </c>
      <c r="E21" s="86">
        <v>13183</v>
      </c>
      <c r="F21" s="86">
        <v>9223</v>
      </c>
      <c r="G21" s="102">
        <f t="shared" si="0"/>
        <v>232.90404040404042</v>
      </c>
    </row>
    <row r="22" spans="1:7" ht="15.75">
      <c r="A22" s="85"/>
      <c r="B22" s="112" t="s">
        <v>198</v>
      </c>
      <c r="C22" s="114">
        <v>5400</v>
      </c>
      <c r="D22" s="86"/>
      <c r="E22" s="86"/>
      <c r="F22" s="86"/>
      <c r="G22" s="102"/>
    </row>
    <row r="23" spans="1:7" ht="15.75">
      <c r="A23" s="85"/>
      <c r="B23" s="112" t="s">
        <v>230</v>
      </c>
      <c r="C23" s="114">
        <v>9700</v>
      </c>
      <c r="D23" s="86">
        <v>0</v>
      </c>
      <c r="E23" s="86"/>
      <c r="F23" s="86">
        <v>0</v>
      </c>
      <c r="G23" s="102"/>
    </row>
    <row r="24" spans="1:7" ht="15.75">
      <c r="A24" s="85"/>
      <c r="B24" s="115" t="s">
        <v>61</v>
      </c>
      <c r="C24" s="114"/>
      <c r="D24" s="87">
        <f>SUM(D12:D23)</f>
        <v>1256823</v>
      </c>
      <c r="E24" s="87">
        <f>SUM(E12:E23)</f>
        <v>1409442</v>
      </c>
      <c r="F24" s="87">
        <f>SUM(F12:F23)</f>
        <v>1313726</v>
      </c>
      <c r="G24" s="102">
        <f>F24/D24*100</f>
        <v>104.52752694691296</v>
      </c>
    </row>
    <row r="25" spans="1:7" ht="15.75">
      <c r="A25" s="85"/>
      <c r="B25" s="83" t="s">
        <v>84</v>
      </c>
      <c r="C25" s="83"/>
      <c r="D25" s="87"/>
      <c r="E25" s="87"/>
      <c r="F25" s="87"/>
      <c r="G25" s="87"/>
    </row>
    <row r="26" spans="1:7" ht="38.25">
      <c r="A26" s="85"/>
      <c r="B26" s="111" t="s">
        <v>166</v>
      </c>
      <c r="C26" s="114" t="s">
        <v>107</v>
      </c>
      <c r="D26" s="86">
        <v>21600</v>
      </c>
      <c r="E26" s="86">
        <v>21600</v>
      </c>
      <c r="F26" s="86">
        <v>21420</v>
      </c>
      <c r="G26" s="102">
        <f>F26/D26*100</f>
        <v>99.16666666666667</v>
      </c>
    </row>
    <row r="27" spans="1:7" ht="25.5">
      <c r="A27" s="85"/>
      <c r="B27" s="111" t="s">
        <v>167</v>
      </c>
      <c r="C27" s="114" t="s">
        <v>109</v>
      </c>
      <c r="D27" s="86">
        <v>24000</v>
      </c>
      <c r="E27" s="86">
        <v>23100</v>
      </c>
      <c r="F27" s="86">
        <v>23100</v>
      </c>
      <c r="G27" s="102">
        <f>F27/D27*100</f>
        <v>96.25</v>
      </c>
    </row>
    <row r="28" spans="1:7" ht="25.5">
      <c r="A28" s="85"/>
      <c r="B28" s="112" t="s">
        <v>168</v>
      </c>
      <c r="C28" s="114" t="s">
        <v>110</v>
      </c>
      <c r="D28" s="86">
        <v>6000</v>
      </c>
      <c r="E28" s="86">
        <v>5589</v>
      </c>
      <c r="F28" s="86">
        <v>4181</v>
      </c>
      <c r="G28" s="102">
        <f>F28/D28*100</f>
        <v>69.68333333333334</v>
      </c>
    </row>
    <row r="29" spans="1:7" ht="15.75">
      <c r="A29" s="85"/>
      <c r="B29" s="112" t="s">
        <v>111</v>
      </c>
      <c r="C29" s="114" t="s">
        <v>112</v>
      </c>
      <c r="D29" s="86">
        <v>13000</v>
      </c>
      <c r="E29" s="86">
        <v>14311</v>
      </c>
      <c r="F29" s="86">
        <v>14311</v>
      </c>
      <c r="G29" s="102">
        <f>F29/D29*100</f>
        <v>110.08461538461538</v>
      </c>
    </row>
    <row r="30" spans="1:7" ht="25.5">
      <c r="A30" s="85"/>
      <c r="B30" s="111" t="s">
        <v>173</v>
      </c>
      <c r="C30" s="114">
        <v>4200</v>
      </c>
      <c r="D30" s="87"/>
      <c r="E30" s="87"/>
      <c r="F30" s="87"/>
      <c r="G30" s="102"/>
    </row>
    <row r="31" spans="1:7" ht="15.75">
      <c r="A31" s="85"/>
      <c r="B31" s="113" t="s">
        <v>169</v>
      </c>
      <c r="C31" s="114" t="s">
        <v>163</v>
      </c>
      <c r="D31" s="87"/>
      <c r="E31" s="87"/>
      <c r="F31" s="87"/>
      <c r="G31" s="102"/>
    </row>
    <row r="32" spans="1:7" ht="25.5">
      <c r="A32" s="85"/>
      <c r="B32" s="111" t="s">
        <v>170</v>
      </c>
      <c r="C32" s="114" t="s">
        <v>164</v>
      </c>
      <c r="D32" s="87"/>
      <c r="E32" s="87"/>
      <c r="F32" s="87"/>
      <c r="G32" s="102"/>
    </row>
    <row r="33" spans="1:7" ht="15.75">
      <c r="A33" s="85"/>
      <c r="B33" s="112" t="s">
        <v>171</v>
      </c>
      <c r="C33" s="114" t="s">
        <v>172</v>
      </c>
      <c r="D33" s="87"/>
      <c r="E33" s="87"/>
      <c r="F33" s="87"/>
      <c r="G33" s="102"/>
    </row>
    <row r="34" spans="1:7" ht="15.75">
      <c r="A34" s="82"/>
      <c r="B34" s="112" t="s">
        <v>174</v>
      </c>
      <c r="C34" s="114" t="s">
        <v>165</v>
      </c>
      <c r="D34" s="86"/>
      <c r="E34" s="86"/>
      <c r="F34" s="86"/>
      <c r="G34" s="102"/>
    </row>
    <row r="35" spans="1:7" ht="15.75" hidden="1">
      <c r="A35" s="85"/>
      <c r="B35" s="115" t="s">
        <v>61</v>
      </c>
      <c r="C35" s="114"/>
      <c r="D35" s="87"/>
      <c r="E35" s="87"/>
      <c r="F35" s="87"/>
      <c r="G35" s="102" t="e">
        <f>F35/D35*100</f>
        <v>#DIV/0!</v>
      </c>
    </row>
    <row r="36" spans="1:7" ht="15.75">
      <c r="A36" s="85"/>
      <c r="B36" s="88" t="s">
        <v>61</v>
      </c>
      <c r="C36" s="88"/>
      <c r="D36" s="87">
        <f>SUM(D26:D35)</f>
        <v>64600</v>
      </c>
      <c r="E36" s="87">
        <f>SUM(E26:E35)</f>
        <v>64600</v>
      </c>
      <c r="F36" s="87">
        <f>SUM(F26:F35)</f>
        <v>63012</v>
      </c>
      <c r="G36" s="102">
        <f>F36/D36*100</f>
        <v>97.54179566563468</v>
      </c>
    </row>
    <row r="37" spans="1:7" ht="30">
      <c r="A37" s="85"/>
      <c r="B37" s="90" t="s">
        <v>183</v>
      </c>
      <c r="C37" s="88"/>
      <c r="D37" s="87"/>
      <c r="E37" s="87"/>
      <c r="F37" s="87"/>
      <c r="G37" s="102"/>
    </row>
    <row r="38" spans="1:7" ht="38.25">
      <c r="A38" s="85"/>
      <c r="B38" s="111" t="s">
        <v>166</v>
      </c>
      <c r="C38" s="114" t="s">
        <v>107</v>
      </c>
      <c r="D38" s="87"/>
      <c r="E38" s="86">
        <v>4905</v>
      </c>
      <c r="F38" s="86">
        <v>4905</v>
      </c>
      <c r="G38" s="102"/>
    </row>
    <row r="39" spans="1:7" ht="25.5">
      <c r="A39" s="85"/>
      <c r="B39" s="111" t="s">
        <v>167</v>
      </c>
      <c r="C39" s="114" t="s">
        <v>109</v>
      </c>
      <c r="D39" s="87"/>
      <c r="E39" s="86">
        <v>17468</v>
      </c>
      <c r="F39" s="86">
        <v>17468</v>
      </c>
      <c r="G39" s="102"/>
    </row>
    <row r="40" spans="1:7" ht="25.5">
      <c r="A40" s="85"/>
      <c r="B40" s="112" t="s">
        <v>168</v>
      </c>
      <c r="C40" s="114" t="s">
        <v>110</v>
      </c>
      <c r="D40" s="87"/>
      <c r="E40" s="86">
        <v>6582</v>
      </c>
      <c r="F40" s="86">
        <v>6582</v>
      </c>
      <c r="G40" s="102"/>
    </row>
    <row r="41" spans="1:7" ht="15.75">
      <c r="A41" s="85"/>
      <c r="B41" s="112" t="s">
        <v>111</v>
      </c>
      <c r="C41" s="114" t="s">
        <v>112</v>
      </c>
      <c r="D41" s="87"/>
      <c r="E41" s="86">
        <v>2908</v>
      </c>
      <c r="F41" s="86">
        <v>2908</v>
      </c>
      <c r="G41" s="102"/>
    </row>
    <row r="42" spans="1:7" ht="25.5">
      <c r="A42" s="85"/>
      <c r="B42" s="111" t="s">
        <v>173</v>
      </c>
      <c r="C42" s="114">
        <v>4200</v>
      </c>
      <c r="D42" s="87"/>
      <c r="E42" s="86"/>
      <c r="F42" s="86"/>
      <c r="G42" s="102"/>
    </row>
    <row r="43" spans="1:7" ht="15.75">
      <c r="A43" s="85"/>
      <c r="B43" s="113" t="s">
        <v>169</v>
      </c>
      <c r="C43" s="114" t="s">
        <v>163</v>
      </c>
      <c r="D43" s="87"/>
      <c r="E43" s="86"/>
      <c r="F43" s="86"/>
      <c r="G43" s="102"/>
    </row>
    <row r="44" spans="1:7" ht="25.5">
      <c r="A44" s="85"/>
      <c r="B44" s="111" t="s">
        <v>170</v>
      </c>
      <c r="C44" s="114" t="s">
        <v>164</v>
      </c>
      <c r="D44" s="87"/>
      <c r="E44" s="86"/>
      <c r="F44" s="86"/>
      <c r="G44" s="102"/>
    </row>
    <row r="45" spans="1:7" ht="15.75">
      <c r="A45" s="85"/>
      <c r="B45" s="112" t="s">
        <v>171</v>
      </c>
      <c r="C45" s="114" t="s">
        <v>172</v>
      </c>
      <c r="D45" s="87"/>
      <c r="E45" s="86"/>
      <c r="F45" s="86"/>
      <c r="G45" s="102"/>
    </row>
    <row r="46" spans="1:7" ht="15.75">
      <c r="A46" s="85"/>
      <c r="B46" s="112" t="s">
        <v>174</v>
      </c>
      <c r="C46" s="114" t="s">
        <v>165</v>
      </c>
      <c r="D46" s="87"/>
      <c r="E46" s="86"/>
      <c r="F46" s="86"/>
      <c r="G46" s="102"/>
    </row>
    <row r="47" spans="1:7" ht="15.75">
      <c r="A47" s="85"/>
      <c r="B47" s="88" t="s">
        <v>61</v>
      </c>
      <c r="C47" s="88"/>
      <c r="D47" s="87"/>
      <c r="E47" s="87">
        <f>SUM(E38:E46)</f>
        <v>31863</v>
      </c>
      <c r="F47" s="87">
        <f>SUM(F38:F46)</f>
        <v>31863</v>
      </c>
      <c r="G47" s="102"/>
    </row>
    <row r="48" spans="1:7" ht="15.75">
      <c r="A48" s="82" t="s">
        <v>3</v>
      </c>
      <c r="B48" s="88" t="s">
        <v>57</v>
      </c>
      <c r="C48" s="88"/>
      <c r="D48" s="86">
        <f>D49+D50+D51+D52</f>
        <v>105857</v>
      </c>
      <c r="E48" s="160">
        <f>E49+E50+E51+E52</f>
        <v>98594</v>
      </c>
      <c r="F48" s="160">
        <f>F49+F50+F51+F52</f>
        <v>54378</v>
      </c>
      <c r="G48" s="102">
        <f>F48/D48*100</f>
        <v>51.3693000935224</v>
      </c>
    </row>
    <row r="49" spans="1:7" ht="15.75">
      <c r="A49" s="82"/>
      <c r="B49" s="83" t="s">
        <v>85</v>
      </c>
      <c r="C49" s="83"/>
      <c r="D49" s="86">
        <v>12099</v>
      </c>
      <c r="E49" s="86">
        <v>7099</v>
      </c>
      <c r="F49" s="86">
        <v>0</v>
      </c>
      <c r="G49" s="102">
        <f>F49/D49*100</f>
        <v>0</v>
      </c>
    </row>
    <row r="50" spans="1:7" ht="15.75">
      <c r="A50" s="82"/>
      <c r="B50" s="83" t="s">
        <v>154</v>
      </c>
      <c r="C50" s="83"/>
      <c r="D50" s="86">
        <v>31865</v>
      </c>
      <c r="E50" s="86">
        <v>27057</v>
      </c>
      <c r="F50" s="86">
        <v>1737</v>
      </c>
      <c r="G50" s="102">
        <f>F50/D50*100</f>
        <v>5.451121920602542</v>
      </c>
    </row>
    <row r="51" spans="1:7" ht="15.75">
      <c r="A51" s="82"/>
      <c r="B51" s="83" t="s">
        <v>184</v>
      </c>
      <c r="C51" s="83"/>
      <c r="D51" s="86">
        <v>49893</v>
      </c>
      <c r="E51" s="86">
        <v>52438</v>
      </c>
      <c r="F51" s="86">
        <v>52438</v>
      </c>
      <c r="G51" s="102">
        <f>F51/D51*100</f>
        <v>105.10091596015474</v>
      </c>
    </row>
    <row r="52" spans="1:7" ht="30">
      <c r="A52" s="82"/>
      <c r="B52" s="90" t="s">
        <v>257</v>
      </c>
      <c r="C52" s="83"/>
      <c r="D52" s="86">
        <v>12000</v>
      </c>
      <c r="E52" s="86">
        <v>12000</v>
      </c>
      <c r="F52" s="86">
        <v>203</v>
      </c>
      <c r="G52" s="102">
        <f>F52/D52*100</f>
        <v>1.6916666666666667</v>
      </c>
    </row>
    <row r="53" spans="1:7" ht="15.75">
      <c r="A53" s="82" t="s">
        <v>7</v>
      </c>
      <c r="B53" s="88" t="s">
        <v>59</v>
      </c>
      <c r="C53" s="88"/>
      <c r="D53" s="86"/>
      <c r="E53" s="86"/>
      <c r="F53" s="86"/>
      <c r="G53" s="102"/>
    </row>
    <row r="54" spans="1:7" ht="15.75">
      <c r="A54" s="85"/>
      <c r="B54" s="84" t="s">
        <v>253</v>
      </c>
      <c r="C54" s="84"/>
      <c r="D54" s="86"/>
      <c r="E54" s="87"/>
      <c r="F54" s="87"/>
      <c r="G54" s="102"/>
    </row>
    <row r="55" spans="1:7" ht="38.25">
      <c r="A55" s="85"/>
      <c r="B55" s="111" t="s">
        <v>166</v>
      </c>
      <c r="C55" s="114" t="s">
        <v>107</v>
      </c>
      <c r="D55" s="86">
        <v>357884</v>
      </c>
      <c r="E55" s="86">
        <v>382325</v>
      </c>
      <c r="F55" s="86">
        <v>382273</v>
      </c>
      <c r="G55" s="102">
        <f>F55/D55*100</f>
        <v>106.81477797275095</v>
      </c>
    </row>
    <row r="56" spans="1:7" ht="25.5">
      <c r="A56" s="85"/>
      <c r="B56" s="111" t="s">
        <v>167</v>
      </c>
      <c r="C56" s="114" t="s">
        <v>109</v>
      </c>
      <c r="D56" s="86">
        <v>26630</v>
      </c>
      <c r="E56" s="86">
        <v>37280</v>
      </c>
      <c r="F56" s="86">
        <v>37280</v>
      </c>
      <c r="G56" s="102">
        <f>F56/D56*100</f>
        <v>139.99248967330078</v>
      </c>
    </row>
    <row r="57" spans="1:7" ht="25.5">
      <c r="A57" s="85"/>
      <c r="B57" s="112" t="s">
        <v>168</v>
      </c>
      <c r="C57" s="114" t="s">
        <v>110</v>
      </c>
      <c r="D57" s="86">
        <v>77500</v>
      </c>
      <c r="E57" s="86">
        <v>81968</v>
      </c>
      <c r="F57" s="86">
        <v>81674</v>
      </c>
      <c r="G57" s="102">
        <f>F57/D57*100</f>
        <v>105.38580645161291</v>
      </c>
    </row>
    <row r="58" spans="1:7" ht="15.75">
      <c r="A58" s="85"/>
      <c r="B58" s="112" t="s">
        <v>111</v>
      </c>
      <c r="C58" s="114" t="s">
        <v>112</v>
      </c>
      <c r="D58" s="86">
        <v>182530</v>
      </c>
      <c r="E58" s="86">
        <v>150141</v>
      </c>
      <c r="F58" s="86">
        <v>137824</v>
      </c>
      <c r="G58" s="102">
        <f>F58/D58*100</f>
        <v>75.50758779378732</v>
      </c>
    </row>
    <row r="59" spans="1:7" ht="15.75">
      <c r="A59" s="85"/>
      <c r="B59" s="112" t="s">
        <v>201</v>
      </c>
      <c r="C59" s="114">
        <v>1900</v>
      </c>
      <c r="D59" s="86">
        <v>200</v>
      </c>
      <c r="E59" s="86">
        <v>308</v>
      </c>
      <c r="F59" s="86">
        <v>308</v>
      </c>
      <c r="G59" s="102">
        <f>F59/D59*100</f>
        <v>154</v>
      </c>
    </row>
    <row r="60" spans="1:7" ht="25.5">
      <c r="A60" s="85"/>
      <c r="B60" s="111" t="s">
        <v>173</v>
      </c>
      <c r="C60" s="114">
        <v>4200</v>
      </c>
      <c r="D60" s="86">
        <v>0</v>
      </c>
      <c r="E60" s="86">
        <v>0</v>
      </c>
      <c r="F60" s="86">
        <v>0</v>
      </c>
      <c r="G60" s="102"/>
    </row>
    <row r="61" spans="1:7" ht="15.75">
      <c r="A61" s="85"/>
      <c r="B61" s="113" t="s">
        <v>169</v>
      </c>
      <c r="C61" s="114" t="s">
        <v>163</v>
      </c>
      <c r="D61" s="86">
        <v>0</v>
      </c>
      <c r="E61" s="86">
        <v>0</v>
      </c>
      <c r="F61" s="86">
        <v>0</v>
      </c>
      <c r="G61" s="102"/>
    </row>
    <row r="62" spans="1:7" ht="25.5">
      <c r="A62" s="85"/>
      <c r="B62" s="111" t="s">
        <v>170</v>
      </c>
      <c r="C62" s="114" t="s">
        <v>164</v>
      </c>
      <c r="D62" s="86">
        <v>0</v>
      </c>
      <c r="E62" s="86">
        <v>0</v>
      </c>
      <c r="F62" s="86">
        <v>0</v>
      </c>
      <c r="G62" s="102"/>
    </row>
    <row r="63" spans="1:7" ht="15.75">
      <c r="A63" s="85"/>
      <c r="B63" s="112" t="s">
        <v>171</v>
      </c>
      <c r="C63" s="114" t="s">
        <v>172</v>
      </c>
      <c r="D63" s="86">
        <v>0</v>
      </c>
      <c r="E63" s="86">
        <v>0</v>
      </c>
      <c r="F63" s="86">
        <v>0</v>
      </c>
      <c r="G63" s="102"/>
    </row>
    <row r="64" spans="1:7" ht="15.75">
      <c r="A64" s="85"/>
      <c r="B64" s="112" t="s">
        <v>174</v>
      </c>
      <c r="C64" s="114" t="s">
        <v>227</v>
      </c>
      <c r="D64" s="86">
        <v>25800</v>
      </c>
      <c r="E64" s="86">
        <v>25800</v>
      </c>
      <c r="F64" s="86">
        <v>0</v>
      </c>
      <c r="G64" s="102"/>
    </row>
    <row r="65" spans="1:7" ht="15.75">
      <c r="A65" s="85"/>
      <c r="B65" s="112" t="s">
        <v>181</v>
      </c>
      <c r="C65" s="114" t="s">
        <v>200</v>
      </c>
      <c r="D65" s="86">
        <v>0</v>
      </c>
      <c r="E65" s="86">
        <v>1520</v>
      </c>
      <c r="F65" s="86">
        <v>1520</v>
      </c>
      <c r="G65" s="102"/>
    </row>
    <row r="66" spans="1:7" ht="15.75">
      <c r="A66" s="85"/>
      <c r="B66" s="88" t="s">
        <v>61</v>
      </c>
      <c r="C66" s="114"/>
      <c r="D66" s="87">
        <f>SUM(D55:D65)</f>
        <v>670544</v>
      </c>
      <c r="E66" s="87">
        <f>SUM(E55:E65)</f>
        <v>679342</v>
      </c>
      <c r="F66" s="87">
        <f>SUM(F55:F65)</f>
        <v>640879</v>
      </c>
      <c r="G66" s="102">
        <f>F66/D66*100</f>
        <v>95.57598009973991</v>
      </c>
    </row>
    <row r="67" spans="1:7" ht="15.75">
      <c r="A67" s="85"/>
      <c r="B67" s="88" t="s">
        <v>176</v>
      </c>
      <c r="C67" s="114"/>
      <c r="D67" s="86"/>
      <c r="E67" s="86"/>
      <c r="F67" s="86"/>
      <c r="G67" s="102"/>
    </row>
    <row r="68" spans="1:7" ht="38.25">
      <c r="A68" s="85"/>
      <c r="B68" s="111" t="s">
        <v>166</v>
      </c>
      <c r="C68" s="114" t="s">
        <v>107</v>
      </c>
      <c r="D68" s="86">
        <v>740161</v>
      </c>
      <c r="E68" s="86">
        <v>769097</v>
      </c>
      <c r="F68" s="86">
        <v>753042</v>
      </c>
      <c r="G68" s="102">
        <f aca="true" t="shared" si="1" ref="G68:G73">F68/D68*100</f>
        <v>101.74029704348109</v>
      </c>
    </row>
    <row r="69" spans="1:7" ht="25.5">
      <c r="A69" s="85"/>
      <c r="B69" s="111" t="s">
        <v>167</v>
      </c>
      <c r="C69" s="114" t="s">
        <v>109</v>
      </c>
      <c r="D69" s="86">
        <v>45241</v>
      </c>
      <c r="E69" s="86">
        <v>61672</v>
      </c>
      <c r="F69" s="86">
        <v>61785</v>
      </c>
      <c r="G69" s="102">
        <f t="shared" si="1"/>
        <v>136.56859927941468</v>
      </c>
    </row>
    <row r="70" spans="1:7" ht="25.5">
      <c r="A70" s="85"/>
      <c r="B70" s="112" t="s">
        <v>168</v>
      </c>
      <c r="C70" s="114" t="s">
        <v>110</v>
      </c>
      <c r="D70" s="86">
        <v>178928</v>
      </c>
      <c r="E70" s="86">
        <v>178628</v>
      </c>
      <c r="F70" s="86">
        <v>172729</v>
      </c>
      <c r="G70" s="102">
        <f t="shared" si="1"/>
        <v>96.53547795761423</v>
      </c>
    </row>
    <row r="71" spans="1:7" ht="15.75">
      <c r="A71" s="85"/>
      <c r="B71" s="112" t="s">
        <v>111</v>
      </c>
      <c r="C71" s="114" t="s">
        <v>112</v>
      </c>
      <c r="D71" s="86">
        <v>313057</v>
      </c>
      <c r="E71" s="86">
        <v>347161</v>
      </c>
      <c r="F71" s="86">
        <v>271405</v>
      </c>
      <c r="G71" s="102">
        <f t="shared" si="1"/>
        <v>86.69507469885676</v>
      </c>
    </row>
    <row r="72" spans="1:7" ht="15.75">
      <c r="A72" s="85"/>
      <c r="B72" s="112" t="s">
        <v>201</v>
      </c>
      <c r="C72" s="114" t="s">
        <v>202</v>
      </c>
      <c r="D72" s="86">
        <v>3908</v>
      </c>
      <c r="E72" s="86">
        <v>4558</v>
      </c>
      <c r="F72" s="86">
        <v>4467</v>
      </c>
      <c r="G72" s="102">
        <f t="shared" si="1"/>
        <v>114.30399181166837</v>
      </c>
    </row>
    <row r="73" spans="1:7" ht="15.75">
      <c r="A73" s="85"/>
      <c r="B73" s="112" t="s">
        <v>113</v>
      </c>
      <c r="C73" s="114">
        <v>4000</v>
      </c>
      <c r="D73" s="86">
        <v>12526</v>
      </c>
      <c r="E73" s="86">
        <v>12526</v>
      </c>
      <c r="F73" s="86">
        <v>7005</v>
      </c>
      <c r="G73" s="102">
        <f t="shared" si="1"/>
        <v>55.923678748203734</v>
      </c>
    </row>
    <row r="74" spans="1:7" ht="25.5">
      <c r="A74" s="85"/>
      <c r="B74" s="111" t="s">
        <v>173</v>
      </c>
      <c r="C74" s="114">
        <v>4200</v>
      </c>
      <c r="D74" s="86">
        <v>0</v>
      </c>
      <c r="E74" s="86"/>
      <c r="F74" s="86"/>
      <c r="G74" s="102"/>
    </row>
    <row r="75" spans="1:7" ht="15.75">
      <c r="A75" s="85"/>
      <c r="B75" s="113" t="s">
        <v>169</v>
      </c>
      <c r="C75" s="114" t="s">
        <v>163</v>
      </c>
      <c r="D75" s="86">
        <v>0</v>
      </c>
      <c r="E75" s="86"/>
      <c r="F75" s="86"/>
      <c r="G75" s="102"/>
    </row>
    <row r="76" spans="1:7" ht="25.5">
      <c r="A76" s="85"/>
      <c r="B76" s="111" t="s">
        <v>170</v>
      </c>
      <c r="C76" s="114" t="s">
        <v>164</v>
      </c>
      <c r="D76" s="86">
        <v>0</v>
      </c>
      <c r="E76" s="86"/>
      <c r="F76" s="86"/>
      <c r="G76" s="102"/>
    </row>
    <row r="77" spans="1:7" ht="15.75">
      <c r="A77" s="85"/>
      <c r="B77" s="112" t="s">
        <v>171</v>
      </c>
      <c r="C77" s="114" t="s">
        <v>172</v>
      </c>
      <c r="D77" s="86">
        <v>0</v>
      </c>
      <c r="E77" s="86"/>
      <c r="F77" s="86"/>
      <c r="G77" s="102"/>
    </row>
    <row r="78" spans="1:7" ht="15.75">
      <c r="A78" s="85"/>
      <c r="B78" s="112" t="s">
        <v>174</v>
      </c>
      <c r="C78" s="114" t="s">
        <v>165</v>
      </c>
      <c r="D78" s="86">
        <v>0</v>
      </c>
      <c r="E78" s="86"/>
      <c r="F78" s="86"/>
      <c r="G78" s="102"/>
    </row>
    <row r="79" spans="1:7" ht="15.75">
      <c r="A79" s="85"/>
      <c r="B79" s="112" t="s">
        <v>181</v>
      </c>
      <c r="C79" s="114" t="s">
        <v>200</v>
      </c>
      <c r="D79" s="86">
        <v>0</v>
      </c>
      <c r="E79" s="86"/>
      <c r="F79" s="86"/>
      <c r="G79" s="102"/>
    </row>
    <row r="80" spans="1:7" ht="15.75">
      <c r="A80" s="85"/>
      <c r="B80" s="112" t="s">
        <v>182</v>
      </c>
      <c r="C80" s="114" t="s">
        <v>225</v>
      </c>
      <c r="D80" s="86">
        <v>0</v>
      </c>
      <c r="E80" s="86"/>
      <c r="F80" s="86">
        <v>0</v>
      </c>
      <c r="G80" s="102"/>
    </row>
    <row r="81" spans="1:7" ht="25.5">
      <c r="A81" s="85"/>
      <c r="B81" s="112" t="s">
        <v>259</v>
      </c>
      <c r="C81" s="114" t="s">
        <v>260</v>
      </c>
      <c r="D81" s="86">
        <v>5687</v>
      </c>
      <c r="E81" s="86"/>
      <c r="F81" s="86"/>
      <c r="G81" s="102"/>
    </row>
    <row r="82" spans="1:7" ht="15.75">
      <c r="A82" s="85"/>
      <c r="B82" s="88" t="s">
        <v>61</v>
      </c>
      <c r="C82" s="114"/>
      <c r="D82" s="87">
        <f>SUM(D68:D81)</f>
        <v>1299508</v>
      </c>
      <c r="E82" s="87">
        <f>SUM(E68:E80)</f>
        <v>1373642</v>
      </c>
      <c r="F82" s="87">
        <f>SUM(F68:F80)</f>
        <v>1270433</v>
      </c>
      <c r="G82" s="102">
        <f>F82/D82*100</f>
        <v>97.76261477420685</v>
      </c>
    </row>
    <row r="83" spans="1:7" ht="15.75">
      <c r="A83" s="85"/>
      <c r="B83" s="84" t="s">
        <v>158</v>
      </c>
      <c r="C83" s="84"/>
      <c r="D83" s="86"/>
      <c r="E83" s="86"/>
      <c r="F83" s="86"/>
      <c r="G83" s="102"/>
    </row>
    <row r="84" spans="1:7" ht="38.25">
      <c r="A84" s="85"/>
      <c r="B84" s="111" t="s">
        <v>166</v>
      </c>
      <c r="C84" s="114" t="s">
        <v>107</v>
      </c>
      <c r="D84" s="86">
        <v>39000</v>
      </c>
      <c r="E84" s="86">
        <v>38200</v>
      </c>
      <c r="F84" s="86">
        <v>38247</v>
      </c>
      <c r="G84" s="102">
        <f>F84/D84*100</f>
        <v>98.06923076923077</v>
      </c>
    </row>
    <row r="85" spans="1:7" ht="25.5">
      <c r="A85" s="85"/>
      <c r="B85" s="111" t="s">
        <v>167</v>
      </c>
      <c r="C85" s="114" t="s">
        <v>109</v>
      </c>
      <c r="D85" s="86">
        <v>200</v>
      </c>
      <c r="E85" s="86">
        <v>200</v>
      </c>
      <c r="F85" s="86">
        <v>146</v>
      </c>
      <c r="G85" s="102">
        <f>F85/D85*100</f>
        <v>73</v>
      </c>
    </row>
    <row r="86" spans="1:7" ht="25.5">
      <c r="A86" s="85"/>
      <c r="B86" s="112" t="s">
        <v>168</v>
      </c>
      <c r="C86" s="114" t="s">
        <v>110</v>
      </c>
      <c r="D86" s="86">
        <v>7280</v>
      </c>
      <c r="E86" s="86">
        <v>8080</v>
      </c>
      <c r="F86" s="86">
        <v>6589</v>
      </c>
      <c r="G86" s="102">
        <f>F86/D86*100</f>
        <v>90.50824175824175</v>
      </c>
    </row>
    <row r="87" spans="1:7" ht="15.75">
      <c r="A87" s="85"/>
      <c r="B87" s="112" t="s">
        <v>111</v>
      </c>
      <c r="C87" s="114" t="s">
        <v>112</v>
      </c>
      <c r="D87" s="86">
        <v>1200</v>
      </c>
      <c r="E87" s="86">
        <v>1200</v>
      </c>
      <c r="F87" s="86">
        <v>422</v>
      </c>
      <c r="G87" s="102">
        <f>F87/D87*100</f>
        <v>35.16666666666667</v>
      </c>
    </row>
    <row r="88" spans="1:7" ht="15.75">
      <c r="A88" s="85"/>
      <c r="B88" s="113" t="s">
        <v>169</v>
      </c>
      <c r="C88" s="114" t="s">
        <v>163</v>
      </c>
      <c r="D88" s="86">
        <v>0</v>
      </c>
      <c r="E88" s="86"/>
      <c r="F88" s="86"/>
      <c r="G88" s="102"/>
    </row>
    <row r="89" spans="1:7" ht="25.5">
      <c r="A89" s="85"/>
      <c r="B89" s="111" t="s">
        <v>170</v>
      </c>
      <c r="C89" s="114" t="s">
        <v>164</v>
      </c>
      <c r="D89" s="86">
        <v>0</v>
      </c>
      <c r="E89" s="86"/>
      <c r="F89" s="86"/>
      <c r="G89" s="102"/>
    </row>
    <row r="90" spans="1:7" ht="15.75">
      <c r="A90" s="85"/>
      <c r="B90" s="112" t="s">
        <v>171</v>
      </c>
      <c r="C90" s="114" t="s">
        <v>172</v>
      </c>
      <c r="D90" s="86">
        <v>0</v>
      </c>
      <c r="E90" s="86"/>
      <c r="F90" s="86"/>
      <c r="G90" s="102"/>
    </row>
    <row r="91" spans="1:7" ht="15.75">
      <c r="A91" s="85"/>
      <c r="B91" s="112" t="s">
        <v>174</v>
      </c>
      <c r="C91" s="114" t="s">
        <v>165</v>
      </c>
      <c r="D91" s="86">
        <v>0</v>
      </c>
      <c r="E91" s="87"/>
      <c r="F91" s="87"/>
      <c r="G91" s="102"/>
    </row>
    <row r="92" spans="1:7" ht="15.75">
      <c r="A92" s="85"/>
      <c r="B92" s="112" t="s">
        <v>61</v>
      </c>
      <c r="C92" s="114"/>
      <c r="D92" s="87">
        <f>SUM(D84:D91)</f>
        <v>47680</v>
      </c>
      <c r="E92" s="87">
        <f>SUM(E84:E91)</f>
        <v>47680</v>
      </c>
      <c r="F92" s="87">
        <f>SUM(F84:F91)</f>
        <v>45404</v>
      </c>
      <c r="G92" s="102">
        <f>F92/D92*100</f>
        <v>95.22651006711409</v>
      </c>
    </row>
    <row r="93" spans="1:7" ht="15.75">
      <c r="A93" s="85"/>
      <c r="B93" s="88" t="s">
        <v>206</v>
      </c>
      <c r="C93" s="114"/>
      <c r="D93" s="87">
        <v>7140</v>
      </c>
      <c r="E93" s="87">
        <f>E94</f>
        <v>5329</v>
      </c>
      <c r="F93" s="87">
        <f>F94</f>
        <v>189</v>
      </c>
      <c r="G93" s="102">
        <f>F93/D93*100</f>
        <v>2.6470588235294117</v>
      </c>
    </row>
    <row r="94" spans="1:7" ht="15.75">
      <c r="A94" s="85"/>
      <c r="B94" s="88" t="s">
        <v>111</v>
      </c>
      <c r="C94" s="114" t="s">
        <v>112</v>
      </c>
      <c r="D94" s="86">
        <v>7140</v>
      </c>
      <c r="E94" s="86">
        <v>5329</v>
      </c>
      <c r="F94" s="86">
        <v>189</v>
      </c>
      <c r="G94" s="102">
        <f>F94/D94*100</f>
        <v>2.6470588235294117</v>
      </c>
    </row>
    <row r="95" spans="1:7" ht="15.75">
      <c r="A95" s="85"/>
      <c r="B95" s="139" t="s">
        <v>207</v>
      </c>
      <c r="C95" s="114"/>
      <c r="D95" s="87"/>
      <c r="E95" s="87"/>
      <c r="F95" s="87"/>
      <c r="G95" s="102"/>
    </row>
    <row r="96" spans="1:7" ht="38.25">
      <c r="A96" s="85"/>
      <c r="B96" s="111" t="s">
        <v>166</v>
      </c>
      <c r="C96" s="114" t="s">
        <v>107</v>
      </c>
      <c r="D96" s="86"/>
      <c r="E96" s="86">
        <v>14500</v>
      </c>
      <c r="F96" s="86">
        <v>14237</v>
      </c>
      <c r="G96" s="102" t="e">
        <f>F96/D96*100</f>
        <v>#DIV/0!</v>
      </c>
    </row>
    <row r="97" spans="1:7" ht="25.5">
      <c r="A97" s="85"/>
      <c r="B97" s="111" t="s">
        <v>167</v>
      </c>
      <c r="C97" s="114" t="s">
        <v>109</v>
      </c>
      <c r="D97" s="86">
        <v>0</v>
      </c>
      <c r="E97" s="87"/>
      <c r="F97" s="86"/>
      <c r="G97" s="102"/>
    </row>
    <row r="98" spans="1:7" ht="25.5">
      <c r="A98" s="85"/>
      <c r="B98" s="112" t="s">
        <v>168</v>
      </c>
      <c r="C98" s="114" t="s">
        <v>110</v>
      </c>
      <c r="D98" s="86"/>
      <c r="E98" s="86">
        <v>3318</v>
      </c>
      <c r="F98" s="86">
        <v>2589</v>
      </c>
      <c r="G98" s="102" t="e">
        <f aca="true" t="shared" si="2" ref="G98:G106">F98/D98*100</f>
        <v>#DIV/0!</v>
      </c>
    </row>
    <row r="99" spans="1:7" ht="15.75">
      <c r="A99" s="85"/>
      <c r="B99" s="112" t="s">
        <v>111</v>
      </c>
      <c r="C99" s="114" t="s">
        <v>112</v>
      </c>
      <c r="D99" s="86"/>
      <c r="E99" s="86">
        <v>117765</v>
      </c>
      <c r="F99" s="86">
        <v>105113</v>
      </c>
      <c r="G99" s="102" t="e">
        <f t="shared" si="2"/>
        <v>#DIV/0!</v>
      </c>
    </row>
    <row r="100" spans="1:7" ht="15.75">
      <c r="A100" s="85"/>
      <c r="B100" s="112" t="s">
        <v>205</v>
      </c>
      <c r="C100" s="114" t="s">
        <v>202</v>
      </c>
      <c r="D100" s="86">
        <v>0</v>
      </c>
      <c r="E100" s="86">
        <v>2924</v>
      </c>
      <c r="F100" s="86">
        <v>2917</v>
      </c>
      <c r="G100" s="102"/>
    </row>
    <row r="101" spans="1:7" ht="15.75">
      <c r="A101" s="85"/>
      <c r="B101" s="112" t="s">
        <v>61</v>
      </c>
      <c r="C101" s="114"/>
      <c r="D101" s="87">
        <f>SUM(D96:D100)</f>
        <v>0</v>
      </c>
      <c r="E101" s="87">
        <f>SUM(E96:E100)</f>
        <v>138507</v>
      </c>
      <c r="F101" s="87">
        <f>SUM(F96:F100)</f>
        <v>124856</v>
      </c>
      <c r="G101" s="102" t="e">
        <f t="shared" si="2"/>
        <v>#DIV/0!</v>
      </c>
    </row>
    <row r="102" spans="1:7" ht="15.75">
      <c r="A102" s="82" t="s">
        <v>20</v>
      </c>
      <c r="B102" s="112" t="s">
        <v>60</v>
      </c>
      <c r="C102" s="114"/>
      <c r="D102" s="86"/>
      <c r="E102" s="86"/>
      <c r="F102" s="86"/>
      <c r="G102" s="102"/>
    </row>
    <row r="103" spans="1:7" ht="38.25">
      <c r="A103" s="85"/>
      <c r="B103" s="111" t="s">
        <v>166</v>
      </c>
      <c r="C103" s="114" t="s">
        <v>107</v>
      </c>
      <c r="D103" s="86">
        <v>32000</v>
      </c>
      <c r="E103" s="86">
        <v>29002</v>
      </c>
      <c r="F103" s="86">
        <v>26464</v>
      </c>
      <c r="G103" s="102">
        <f t="shared" si="2"/>
        <v>82.69999999999999</v>
      </c>
    </row>
    <row r="104" spans="1:7" ht="25.5">
      <c r="A104" s="85"/>
      <c r="B104" s="111" t="s">
        <v>167</v>
      </c>
      <c r="C104" s="114" t="s">
        <v>109</v>
      </c>
      <c r="D104" s="86">
        <v>6200</v>
      </c>
      <c r="E104" s="86">
        <v>6200</v>
      </c>
      <c r="F104" s="86">
        <v>2000</v>
      </c>
      <c r="G104" s="102">
        <f t="shared" si="2"/>
        <v>32.25806451612903</v>
      </c>
    </row>
    <row r="105" spans="1:7" ht="25.5">
      <c r="A105" s="85"/>
      <c r="B105" s="112" t="s">
        <v>168</v>
      </c>
      <c r="C105" s="114" t="s">
        <v>110</v>
      </c>
      <c r="D105" s="86">
        <v>6020</v>
      </c>
      <c r="E105" s="86">
        <v>6020</v>
      </c>
      <c r="F105" s="86">
        <v>4817</v>
      </c>
      <c r="G105" s="102">
        <f t="shared" si="2"/>
        <v>80.01661129568106</v>
      </c>
    </row>
    <row r="106" spans="1:7" ht="15.75">
      <c r="A106" s="85"/>
      <c r="B106" s="112" t="s">
        <v>111</v>
      </c>
      <c r="C106" s="114" t="s">
        <v>112</v>
      </c>
      <c r="D106" s="86">
        <v>14031</v>
      </c>
      <c r="E106" s="86">
        <v>14031</v>
      </c>
      <c r="F106" s="86">
        <v>3498</v>
      </c>
      <c r="G106" s="102">
        <f t="shared" si="2"/>
        <v>24.93051101133205</v>
      </c>
    </row>
    <row r="107" spans="1:7" ht="15.75">
      <c r="A107" s="85"/>
      <c r="B107" s="113" t="s">
        <v>169</v>
      </c>
      <c r="C107" s="114" t="s">
        <v>163</v>
      </c>
      <c r="D107" s="86">
        <v>0</v>
      </c>
      <c r="E107" s="86"/>
      <c r="F107" s="86"/>
      <c r="G107" s="102"/>
    </row>
    <row r="108" spans="1:7" ht="25.5">
      <c r="A108" s="85"/>
      <c r="B108" s="111" t="s">
        <v>170</v>
      </c>
      <c r="C108" s="114" t="s">
        <v>164</v>
      </c>
      <c r="D108" s="86">
        <v>0</v>
      </c>
      <c r="E108" s="86"/>
      <c r="F108" s="86"/>
      <c r="G108" s="102"/>
    </row>
    <row r="109" spans="1:7" ht="15.75">
      <c r="A109" s="85"/>
      <c r="B109" s="112" t="s">
        <v>171</v>
      </c>
      <c r="C109" s="114" t="s">
        <v>172</v>
      </c>
      <c r="D109" s="86">
        <v>0</v>
      </c>
      <c r="E109" s="86"/>
      <c r="F109" s="86"/>
      <c r="G109" s="102"/>
    </row>
    <row r="110" spans="1:7" ht="15.75">
      <c r="A110" s="85"/>
      <c r="B110" s="112" t="s">
        <v>174</v>
      </c>
      <c r="C110" s="114" t="s">
        <v>165</v>
      </c>
      <c r="D110" s="86">
        <v>0</v>
      </c>
      <c r="E110" s="86"/>
      <c r="F110" s="86"/>
      <c r="G110" s="102"/>
    </row>
    <row r="111" spans="1:7" ht="15.75">
      <c r="A111" s="85"/>
      <c r="B111" s="112" t="s">
        <v>61</v>
      </c>
      <c r="C111" s="114"/>
      <c r="D111" s="87">
        <f>SUM(D103:D110)</f>
        <v>58251</v>
      </c>
      <c r="E111" s="87">
        <f>SUM(E103:E110)</f>
        <v>55253</v>
      </c>
      <c r="F111" s="87">
        <f>SUM(F103:F110)</f>
        <v>36779</v>
      </c>
      <c r="G111" s="102">
        <f>F111/D111*100</f>
        <v>63.13883023467408</v>
      </c>
    </row>
    <row r="112" spans="1:7" ht="15.75">
      <c r="A112" s="85"/>
      <c r="B112" s="112" t="s">
        <v>208</v>
      </c>
      <c r="C112" s="114"/>
      <c r="D112" s="87">
        <f>D113+D114+D115+D116</f>
        <v>6980</v>
      </c>
      <c r="E112" s="87">
        <f>E116+E115+E113</f>
        <v>7716</v>
      </c>
      <c r="F112" s="87">
        <f>F116+F113+F115</f>
        <v>6282</v>
      </c>
      <c r="G112" s="102">
        <f>F112/D112*100</f>
        <v>90</v>
      </c>
    </row>
    <row r="113" spans="1:7" ht="38.25">
      <c r="A113" s="85"/>
      <c r="B113" s="111" t="s">
        <v>166</v>
      </c>
      <c r="C113" s="114" t="s">
        <v>107</v>
      </c>
      <c r="D113" s="86">
        <v>5000</v>
      </c>
      <c r="E113" s="86">
        <v>5000</v>
      </c>
      <c r="F113" s="86">
        <v>3438</v>
      </c>
      <c r="G113" s="102">
        <f>F113/D113*100</f>
        <v>68.76</v>
      </c>
    </row>
    <row r="114" spans="1:7" ht="25.5">
      <c r="A114" s="85"/>
      <c r="B114" s="111" t="s">
        <v>167</v>
      </c>
      <c r="C114" s="114" t="s">
        <v>109</v>
      </c>
      <c r="D114" s="86">
        <v>0</v>
      </c>
      <c r="E114" s="86"/>
      <c r="F114" s="86"/>
      <c r="G114" s="102"/>
    </row>
    <row r="115" spans="1:7" ht="25.5">
      <c r="A115" s="85"/>
      <c r="B115" s="112" t="s">
        <v>168</v>
      </c>
      <c r="C115" s="114" t="s">
        <v>110</v>
      </c>
      <c r="D115" s="86">
        <v>900</v>
      </c>
      <c r="E115" s="86">
        <v>900</v>
      </c>
      <c r="F115" s="86">
        <v>622</v>
      </c>
      <c r="G115" s="102">
        <f>F115/D115*100</f>
        <v>69.11111111111111</v>
      </c>
    </row>
    <row r="116" spans="1:7" ht="15.75">
      <c r="A116" s="85"/>
      <c r="B116" s="112" t="s">
        <v>111</v>
      </c>
      <c r="C116" s="114" t="s">
        <v>112</v>
      </c>
      <c r="D116" s="86">
        <v>1080</v>
      </c>
      <c r="E116" s="86">
        <v>1816</v>
      </c>
      <c r="F116" s="86">
        <v>2222</v>
      </c>
      <c r="G116" s="102">
        <f>F116/D116*100</f>
        <v>205.74074074074073</v>
      </c>
    </row>
    <row r="117" spans="1:7" ht="15.75">
      <c r="A117" s="82" t="s">
        <v>22</v>
      </c>
      <c r="B117" s="88" t="s">
        <v>64</v>
      </c>
      <c r="C117" s="88"/>
      <c r="D117" s="86"/>
      <c r="E117" s="86"/>
      <c r="F117" s="86"/>
      <c r="G117" s="102"/>
    </row>
    <row r="118" spans="1:7" ht="15.75">
      <c r="A118" s="85"/>
      <c r="B118" s="84" t="s">
        <v>65</v>
      </c>
      <c r="C118" s="84"/>
      <c r="D118" s="86"/>
      <c r="E118" s="86"/>
      <c r="F118" s="86"/>
      <c r="G118" s="102"/>
    </row>
    <row r="119" spans="1:7" ht="38.25">
      <c r="A119" s="85"/>
      <c r="B119" s="111" t="s">
        <v>166</v>
      </c>
      <c r="C119" s="114" t="s">
        <v>107</v>
      </c>
      <c r="D119" s="86"/>
      <c r="E119" s="86"/>
      <c r="F119" s="86"/>
      <c r="G119" s="102"/>
    </row>
    <row r="120" spans="1:7" ht="25.5">
      <c r="A120" s="85"/>
      <c r="B120" s="111" t="s">
        <v>167</v>
      </c>
      <c r="C120" s="114" t="s">
        <v>109</v>
      </c>
      <c r="D120" s="86"/>
      <c r="E120" s="86">
        <v>36077</v>
      </c>
      <c r="F120" s="86">
        <v>19352</v>
      </c>
      <c r="G120" s="102" t="e">
        <f>F120/D120*100</f>
        <v>#DIV/0!</v>
      </c>
    </row>
    <row r="121" spans="1:7" ht="25.5">
      <c r="A121" s="85"/>
      <c r="B121" s="112" t="s">
        <v>168</v>
      </c>
      <c r="C121" s="114" t="s">
        <v>110</v>
      </c>
      <c r="D121" s="86"/>
      <c r="E121" s="86">
        <v>7340</v>
      </c>
      <c r="F121" s="86">
        <v>3468</v>
      </c>
      <c r="G121" s="102" t="e">
        <f>F121/D121*100</f>
        <v>#DIV/0!</v>
      </c>
    </row>
    <row r="122" spans="1:7" ht="15.75">
      <c r="A122" s="85"/>
      <c r="B122" s="112" t="s">
        <v>111</v>
      </c>
      <c r="C122" s="114" t="s">
        <v>112</v>
      </c>
      <c r="D122" s="86">
        <v>0</v>
      </c>
      <c r="E122" s="86"/>
      <c r="F122" s="86"/>
      <c r="G122" s="102"/>
    </row>
    <row r="123" spans="1:7" ht="15.75">
      <c r="A123" s="85"/>
      <c r="B123" s="112" t="s">
        <v>61</v>
      </c>
      <c r="C123" s="114"/>
      <c r="D123" s="87">
        <f>SUM(D119:D122)</f>
        <v>0</v>
      </c>
      <c r="E123" s="87">
        <f>SUM(E119:E122)</f>
        <v>43417</v>
      </c>
      <c r="F123" s="87">
        <f>SUM(F119:F122)</f>
        <v>22820</v>
      </c>
      <c r="G123" s="102" t="e">
        <f aca="true" t="shared" si="3" ref="G123:G145">F123/D123*100</f>
        <v>#DIV/0!</v>
      </c>
    </row>
    <row r="124" spans="1:7" ht="15.75">
      <c r="A124" s="85"/>
      <c r="B124" s="112" t="s">
        <v>258</v>
      </c>
      <c r="D124" s="87"/>
      <c r="E124" s="159">
        <f>E125+E126+E127</f>
        <v>14276</v>
      </c>
      <c r="F124" s="159">
        <f>F125+F126+F127</f>
        <v>13747</v>
      </c>
      <c r="G124" s="102" t="e">
        <f t="shared" si="3"/>
        <v>#DIV/0!</v>
      </c>
    </row>
    <row r="125" spans="1:7" ht="15.75">
      <c r="A125" s="85"/>
      <c r="B125" s="112"/>
      <c r="C125" s="114" t="s">
        <v>109</v>
      </c>
      <c r="D125" s="86"/>
      <c r="E125" s="86">
        <v>11290</v>
      </c>
      <c r="F125" s="86">
        <v>10919</v>
      </c>
      <c r="G125" s="102" t="e">
        <f t="shared" si="3"/>
        <v>#DIV/0!</v>
      </c>
    </row>
    <row r="126" spans="1:7" ht="15.75">
      <c r="A126" s="85"/>
      <c r="B126" s="112"/>
      <c r="C126" s="114" t="s">
        <v>110</v>
      </c>
      <c r="D126" s="86"/>
      <c r="E126" s="86">
        <v>2171</v>
      </c>
      <c r="F126" s="86">
        <v>2013</v>
      </c>
      <c r="G126" s="102" t="e">
        <f t="shared" si="3"/>
        <v>#DIV/0!</v>
      </c>
    </row>
    <row r="127" spans="1:7" ht="15.75">
      <c r="A127" s="85"/>
      <c r="B127" s="112" t="s">
        <v>261</v>
      </c>
      <c r="C127" s="114" t="s">
        <v>112</v>
      </c>
      <c r="D127" s="87"/>
      <c r="E127" s="86">
        <v>815</v>
      </c>
      <c r="F127" s="86">
        <v>815</v>
      </c>
      <c r="G127" s="102" t="e">
        <f t="shared" si="3"/>
        <v>#DIV/0!</v>
      </c>
    </row>
    <row r="128" spans="1:7" ht="15.75">
      <c r="A128" s="85"/>
      <c r="B128" s="84" t="s">
        <v>155</v>
      </c>
      <c r="C128" s="84"/>
      <c r="D128" s="86"/>
      <c r="E128" s="86"/>
      <c r="F128" s="86"/>
      <c r="G128" s="102"/>
    </row>
    <row r="129" spans="1:7" ht="25.5">
      <c r="A129" s="85"/>
      <c r="B129" s="111" t="s">
        <v>167</v>
      </c>
      <c r="C129" s="114" t="s">
        <v>109</v>
      </c>
      <c r="D129" s="86">
        <v>7100</v>
      </c>
      <c r="E129" s="86">
        <v>5302</v>
      </c>
      <c r="F129" s="86">
        <v>5147</v>
      </c>
      <c r="G129" s="102">
        <f t="shared" si="3"/>
        <v>72.49295774647887</v>
      </c>
    </row>
    <row r="130" spans="1:7" ht="25.5">
      <c r="A130" s="85"/>
      <c r="B130" s="112" t="s">
        <v>168</v>
      </c>
      <c r="C130" s="114" t="s">
        <v>110</v>
      </c>
      <c r="D130" s="86">
        <v>1290</v>
      </c>
      <c r="E130" s="86">
        <v>1264</v>
      </c>
      <c r="F130" s="86">
        <v>972</v>
      </c>
      <c r="G130" s="102">
        <f t="shared" si="3"/>
        <v>75.34883720930232</v>
      </c>
    </row>
    <row r="131" spans="1:7" ht="15.75">
      <c r="A131" s="85"/>
      <c r="B131" s="112" t="s">
        <v>111</v>
      </c>
      <c r="C131" s="114" t="s">
        <v>112</v>
      </c>
      <c r="D131" s="86">
        <v>8200</v>
      </c>
      <c r="E131" s="86">
        <v>9604</v>
      </c>
      <c r="F131" s="86">
        <v>9175</v>
      </c>
      <c r="G131" s="102">
        <f t="shared" si="3"/>
        <v>111.89024390243902</v>
      </c>
    </row>
    <row r="132" spans="1:7" ht="15.75">
      <c r="A132" s="85"/>
      <c r="B132" s="112" t="s">
        <v>205</v>
      </c>
      <c r="C132" s="114">
        <v>1900</v>
      </c>
      <c r="D132" s="86">
        <v>100</v>
      </c>
      <c r="E132" s="86"/>
      <c r="F132" s="86"/>
      <c r="G132" s="102"/>
    </row>
    <row r="133" spans="1:7" ht="30">
      <c r="A133" s="85"/>
      <c r="B133" s="124" t="s">
        <v>173</v>
      </c>
      <c r="C133" s="114">
        <v>4200</v>
      </c>
      <c r="D133" s="86">
        <v>0</v>
      </c>
      <c r="E133" s="86">
        <v>7158</v>
      </c>
      <c r="F133" s="86">
        <v>5998</v>
      </c>
      <c r="G133" s="102" t="e">
        <f t="shared" si="3"/>
        <v>#DIV/0!</v>
      </c>
    </row>
    <row r="134" spans="1:7" ht="15.75">
      <c r="A134" s="85"/>
      <c r="B134" s="124" t="s">
        <v>181</v>
      </c>
      <c r="C134" s="114">
        <v>5200</v>
      </c>
      <c r="D134" s="86">
        <v>0</v>
      </c>
      <c r="E134" s="86">
        <v>3367</v>
      </c>
      <c r="F134" s="86">
        <v>3367</v>
      </c>
      <c r="G134" s="102" t="e">
        <f t="shared" si="3"/>
        <v>#DIV/0!</v>
      </c>
    </row>
    <row r="135" spans="1:7" ht="15.75">
      <c r="A135" s="85"/>
      <c r="B135" s="88" t="s">
        <v>61</v>
      </c>
      <c r="C135" s="137"/>
      <c r="D135" s="87">
        <f>SUM(D129:D134)</f>
        <v>16690</v>
      </c>
      <c r="E135" s="87">
        <f>SUM(E128:E134)</f>
        <v>26695</v>
      </c>
      <c r="F135" s="87">
        <f>SUM(F128:F134)</f>
        <v>24659</v>
      </c>
      <c r="G135" s="102">
        <f t="shared" si="3"/>
        <v>147.74715398442183</v>
      </c>
    </row>
    <row r="136" spans="1:7" ht="31.5" customHeight="1">
      <c r="A136" s="82" t="s">
        <v>41</v>
      </c>
      <c r="B136" s="89" t="s">
        <v>66</v>
      </c>
      <c r="C136" s="89"/>
      <c r="D136" s="87"/>
      <c r="E136" s="87"/>
      <c r="F136" s="86"/>
      <c r="G136" s="102"/>
    </row>
    <row r="137" spans="1:7" ht="15.75">
      <c r="A137" s="85"/>
      <c r="B137" s="83" t="s">
        <v>81</v>
      </c>
      <c r="C137" s="83"/>
      <c r="D137" s="87">
        <f>D138+D139</f>
        <v>52000</v>
      </c>
      <c r="E137" s="87">
        <f>E138+E139</f>
        <v>390870</v>
      </c>
      <c r="F137" s="87">
        <f>F138+F139</f>
        <v>390738</v>
      </c>
      <c r="G137" s="102">
        <f t="shared" si="3"/>
        <v>751.4192307692308</v>
      </c>
    </row>
    <row r="138" spans="1:7" ht="15.75">
      <c r="A138" s="85"/>
      <c r="B138" s="88" t="s">
        <v>111</v>
      </c>
      <c r="C138" s="114" t="s">
        <v>112</v>
      </c>
      <c r="D138" s="86">
        <v>2000</v>
      </c>
      <c r="E138" s="86">
        <v>30320</v>
      </c>
      <c r="F138" s="86">
        <v>30188</v>
      </c>
      <c r="G138" s="102">
        <f t="shared" si="3"/>
        <v>1509.3999999999999</v>
      </c>
    </row>
    <row r="139" spans="1:7" ht="15.75">
      <c r="A139" s="85"/>
      <c r="B139" s="112" t="s">
        <v>199</v>
      </c>
      <c r="C139" s="114" t="s">
        <v>227</v>
      </c>
      <c r="D139" s="86">
        <v>50000</v>
      </c>
      <c r="E139" s="86">
        <v>360550</v>
      </c>
      <c r="F139" s="86">
        <v>360550</v>
      </c>
      <c r="G139" s="102">
        <f t="shared" si="3"/>
        <v>721.1</v>
      </c>
    </row>
    <row r="140" spans="1:7" ht="15.75">
      <c r="A140" s="85"/>
      <c r="B140" s="83" t="s">
        <v>80</v>
      </c>
      <c r="C140" s="114"/>
      <c r="D140" s="87">
        <f>SUM(D141:D146)</f>
        <v>82100</v>
      </c>
      <c r="E140" s="87">
        <f>E141+E142+E143+E144+E145</f>
        <v>93176</v>
      </c>
      <c r="F140" s="87">
        <f>F141+F143+F144+F145+F146</f>
        <v>91933</v>
      </c>
      <c r="G140" s="102">
        <f t="shared" si="3"/>
        <v>111.97685749086479</v>
      </c>
    </row>
    <row r="141" spans="1:7" ht="38.25">
      <c r="A141" s="85"/>
      <c r="B141" s="111" t="s">
        <v>166</v>
      </c>
      <c r="C141" s="114" t="s">
        <v>107</v>
      </c>
      <c r="D141" s="86">
        <v>10500</v>
      </c>
      <c r="E141" s="86">
        <v>10755</v>
      </c>
      <c r="F141" s="86">
        <v>10755</v>
      </c>
      <c r="G141" s="102">
        <f t="shared" si="3"/>
        <v>102.42857142857143</v>
      </c>
    </row>
    <row r="142" spans="1:7" ht="25.5">
      <c r="A142" s="85"/>
      <c r="B142" s="111" t="s">
        <v>167</v>
      </c>
      <c r="C142" s="114" t="s">
        <v>109</v>
      </c>
      <c r="D142" s="86">
        <v>100</v>
      </c>
      <c r="E142" s="86">
        <v>100</v>
      </c>
      <c r="F142" s="86">
        <v>0</v>
      </c>
      <c r="G142" s="102"/>
    </row>
    <row r="143" spans="1:7" ht="25.5">
      <c r="A143" s="85"/>
      <c r="B143" s="112" t="s">
        <v>168</v>
      </c>
      <c r="C143" s="114" t="s">
        <v>110</v>
      </c>
      <c r="D143" s="86">
        <v>1900</v>
      </c>
      <c r="E143" s="86">
        <v>2061</v>
      </c>
      <c r="F143" s="86">
        <v>1965</v>
      </c>
      <c r="G143" s="102">
        <f t="shared" si="3"/>
        <v>103.42105263157895</v>
      </c>
    </row>
    <row r="144" spans="1:7" ht="15.75">
      <c r="A144" s="85"/>
      <c r="B144" s="88" t="s">
        <v>111</v>
      </c>
      <c r="C144" s="114" t="s">
        <v>112</v>
      </c>
      <c r="D144" s="86">
        <v>69400</v>
      </c>
      <c r="E144" s="86">
        <v>80060</v>
      </c>
      <c r="F144" s="86">
        <v>79016</v>
      </c>
      <c r="G144" s="102">
        <f t="shared" si="3"/>
        <v>113.85590778097982</v>
      </c>
    </row>
    <row r="145" spans="1:7" ht="15.75">
      <c r="A145" s="85"/>
      <c r="B145" s="112" t="s">
        <v>205</v>
      </c>
      <c r="C145" s="114">
        <v>1900</v>
      </c>
      <c r="D145" s="86">
        <v>200</v>
      </c>
      <c r="E145" s="86">
        <v>200</v>
      </c>
      <c r="F145" s="86">
        <v>197</v>
      </c>
      <c r="G145" s="102">
        <f t="shared" si="3"/>
        <v>98.5</v>
      </c>
    </row>
    <row r="146" spans="1:7" ht="15.75">
      <c r="A146" s="85"/>
      <c r="B146" s="112" t="s">
        <v>199</v>
      </c>
      <c r="C146" s="114" t="s">
        <v>227</v>
      </c>
      <c r="D146" s="149">
        <v>0</v>
      </c>
      <c r="E146" s="86"/>
      <c r="F146" s="86"/>
      <c r="G146" s="102"/>
    </row>
    <row r="147" spans="1:7" ht="15.75">
      <c r="A147" s="85"/>
      <c r="B147" s="83" t="s">
        <v>156</v>
      </c>
      <c r="C147" s="83"/>
      <c r="D147" s="86"/>
      <c r="E147" s="86"/>
      <c r="F147" s="86"/>
      <c r="G147" s="102"/>
    </row>
    <row r="148" spans="1:7" ht="38.25">
      <c r="A148" s="85"/>
      <c r="B148" s="111" t="s">
        <v>166</v>
      </c>
      <c r="C148" s="114" t="s">
        <v>107</v>
      </c>
      <c r="D148" s="86">
        <v>56300</v>
      </c>
      <c r="E148" s="86">
        <v>53692</v>
      </c>
      <c r="F148" s="86">
        <v>51515</v>
      </c>
      <c r="G148" s="102">
        <f aca="true" t="shared" si="4" ref="G148:G155">F148/D148*100</f>
        <v>91.50088809946713</v>
      </c>
    </row>
    <row r="149" spans="1:7" ht="25.5">
      <c r="A149" s="85"/>
      <c r="B149" s="111" t="s">
        <v>167</v>
      </c>
      <c r="C149" s="114" t="s">
        <v>109</v>
      </c>
      <c r="D149" s="86">
        <v>200</v>
      </c>
      <c r="E149" s="86">
        <v>200</v>
      </c>
      <c r="F149" s="86">
        <v>108</v>
      </c>
      <c r="G149" s="102">
        <f t="shared" si="4"/>
        <v>54</v>
      </c>
    </row>
    <row r="150" spans="1:7" ht="25.5">
      <c r="A150" s="85"/>
      <c r="B150" s="112" t="s">
        <v>168</v>
      </c>
      <c r="C150" s="114" t="s">
        <v>110</v>
      </c>
      <c r="D150" s="86">
        <v>10200</v>
      </c>
      <c r="E150" s="86">
        <v>10200</v>
      </c>
      <c r="F150" s="86">
        <v>9408</v>
      </c>
      <c r="G150" s="102">
        <f t="shared" si="4"/>
        <v>92.23529411764706</v>
      </c>
    </row>
    <row r="151" spans="1:7" ht="15.75">
      <c r="A151" s="85"/>
      <c r="B151" s="112" t="s">
        <v>111</v>
      </c>
      <c r="C151" s="114" t="s">
        <v>112</v>
      </c>
      <c r="D151" s="86">
        <v>71800</v>
      </c>
      <c r="E151" s="86">
        <v>70536</v>
      </c>
      <c r="F151" s="86">
        <v>62881</v>
      </c>
      <c r="G151" s="102">
        <f t="shared" si="4"/>
        <v>87.57799442896936</v>
      </c>
    </row>
    <row r="152" spans="1:7" ht="15.75">
      <c r="A152" s="85"/>
      <c r="B152" s="112" t="s">
        <v>226</v>
      </c>
      <c r="C152" s="114">
        <v>1900</v>
      </c>
      <c r="D152" s="86">
        <v>1500</v>
      </c>
      <c r="E152" s="86">
        <v>1712</v>
      </c>
      <c r="F152" s="86">
        <v>1712</v>
      </c>
      <c r="G152" s="102">
        <f t="shared" si="4"/>
        <v>114.13333333333333</v>
      </c>
    </row>
    <row r="153" spans="1:7" ht="15.75">
      <c r="A153" s="85"/>
      <c r="B153" s="112" t="s">
        <v>199</v>
      </c>
      <c r="C153" s="114" t="s">
        <v>227</v>
      </c>
      <c r="D153" s="86">
        <v>234114</v>
      </c>
      <c r="E153" s="149">
        <v>1184760</v>
      </c>
      <c r="F153" s="86">
        <v>168602</v>
      </c>
      <c r="G153" s="102">
        <f t="shared" si="4"/>
        <v>72.01705152190813</v>
      </c>
    </row>
    <row r="154" spans="1:7" ht="15.75">
      <c r="A154" s="85"/>
      <c r="B154" s="112" t="s">
        <v>181</v>
      </c>
      <c r="C154" s="114">
        <v>5200</v>
      </c>
      <c r="D154" s="86"/>
      <c r="E154" s="86">
        <v>2458</v>
      </c>
      <c r="F154" s="86">
        <v>2458</v>
      </c>
      <c r="G154" s="102" t="e">
        <f t="shared" si="4"/>
        <v>#DIV/0!</v>
      </c>
    </row>
    <row r="155" spans="1:7" ht="15.75">
      <c r="A155" s="85"/>
      <c r="B155" s="112" t="s">
        <v>61</v>
      </c>
      <c r="C155" s="114"/>
      <c r="D155" s="87">
        <f>SUM(D148:D154)</f>
        <v>374114</v>
      </c>
      <c r="E155" s="87">
        <f>SUM(E148:E154)</f>
        <v>1323558</v>
      </c>
      <c r="F155" s="87">
        <f>SUM(F148:F154)</f>
        <v>296684</v>
      </c>
      <c r="G155" s="102">
        <f t="shared" si="4"/>
        <v>79.30310012456097</v>
      </c>
    </row>
    <row r="156" spans="1:7" ht="18.75" customHeight="1">
      <c r="A156" s="85"/>
      <c r="B156" s="90" t="s">
        <v>157</v>
      </c>
      <c r="C156" s="90"/>
      <c r="D156" s="86"/>
      <c r="E156" s="86"/>
      <c r="F156" s="86"/>
      <c r="G156" s="102"/>
    </row>
    <row r="157" spans="1:7" ht="27" customHeight="1">
      <c r="A157" s="85"/>
      <c r="B157" s="111" t="s">
        <v>166</v>
      </c>
      <c r="C157" s="114" t="s">
        <v>107</v>
      </c>
      <c r="D157" s="86">
        <v>17840</v>
      </c>
      <c r="E157" s="84">
        <v>17840</v>
      </c>
      <c r="F157" s="84">
        <v>16175</v>
      </c>
      <c r="G157" s="102">
        <f>F157/D157*100</f>
        <v>90.6670403587444</v>
      </c>
    </row>
    <row r="158" spans="1:7" ht="18.75" customHeight="1">
      <c r="A158" s="85"/>
      <c r="B158" s="111" t="s">
        <v>167</v>
      </c>
      <c r="C158" s="114" t="s">
        <v>109</v>
      </c>
      <c r="D158" s="86">
        <v>200</v>
      </c>
      <c r="E158" s="84">
        <v>200</v>
      </c>
      <c r="F158" s="84">
        <v>43</v>
      </c>
      <c r="G158" s="102">
        <f>F158/D158*100</f>
        <v>21.5</v>
      </c>
    </row>
    <row r="159" spans="1:7" ht="18.75" customHeight="1">
      <c r="A159" s="85"/>
      <c r="B159" s="112" t="s">
        <v>168</v>
      </c>
      <c r="C159" s="114" t="s">
        <v>110</v>
      </c>
      <c r="D159" s="86">
        <v>3400</v>
      </c>
      <c r="E159" s="84">
        <v>3400</v>
      </c>
      <c r="F159" s="84">
        <v>2930</v>
      </c>
      <c r="G159" s="102">
        <f>F159/D159*100</f>
        <v>86.1764705882353</v>
      </c>
    </row>
    <row r="160" spans="1:7" ht="18.75" customHeight="1">
      <c r="A160" s="85"/>
      <c r="B160" s="112" t="s">
        <v>111</v>
      </c>
      <c r="C160" s="114" t="s">
        <v>112</v>
      </c>
      <c r="D160" s="86">
        <v>97836</v>
      </c>
      <c r="E160" s="84">
        <v>97836</v>
      </c>
      <c r="F160" s="84">
        <v>72745</v>
      </c>
      <c r="G160" s="102">
        <f>F160/D160*100</f>
        <v>74.3540210147594</v>
      </c>
    </row>
    <row r="161" spans="1:7" ht="18.75" customHeight="1">
      <c r="A161" s="85"/>
      <c r="B161" s="112" t="s">
        <v>171</v>
      </c>
      <c r="C161" s="114" t="s">
        <v>202</v>
      </c>
      <c r="D161" s="86">
        <v>1540</v>
      </c>
      <c r="E161" s="86">
        <v>1540</v>
      </c>
      <c r="F161" s="86">
        <v>1440</v>
      </c>
      <c r="G161" s="102">
        <f>F161/D161*100</f>
        <v>93.5064935064935</v>
      </c>
    </row>
    <row r="162" spans="1:7" ht="18.75" customHeight="1">
      <c r="A162" s="85"/>
      <c r="B162" s="112" t="s">
        <v>199</v>
      </c>
      <c r="C162" s="114" t="s">
        <v>227</v>
      </c>
      <c r="D162" s="86">
        <v>0</v>
      </c>
      <c r="E162" s="86"/>
      <c r="F162" s="86"/>
      <c r="G162" s="102"/>
    </row>
    <row r="163" spans="1:7" ht="18.75" customHeight="1">
      <c r="A163" s="85"/>
      <c r="B163" s="112" t="s">
        <v>181</v>
      </c>
      <c r="C163" s="114" t="s">
        <v>200</v>
      </c>
      <c r="D163" s="86">
        <v>100000</v>
      </c>
      <c r="E163" s="86">
        <v>100000</v>
      </c>
      <c r="F163" s="86">
        <v>0</v>
      </c>
      <c r="G163" s="102">
        <f>F163/D163*100</f>
        <v>0</v>
      </c>
    </row>
    <row r="164" spans="1:7" ht="15.75">
      <c r="A164" s="85"/>
      <c r="B164" s="112" t="s">
        <v>61</v>
      </c>
      <c r="C164" s="114"/>
      <c r="D164" s="87">
        <f>SUM(D157:D163)</f>
        <v>220816</v>
      </c>
      <c r="E164" s="87">
        <f>SUM(E157:E163)</f>
        <v>220816</v>
      </c>
      <c r="F164" s="87">
        <f>SUM(F157:F163)</f>
        <v>93333</v>
      </c>
      <c r="G164" s="102">
        <f>F164/D164*100</f>
        <v>42.26731758568219</v>
      </c>
    </row>
    <row r="165" spans="1:7" ht="15.75">
      <c r="A165" s="85"/>
      <c r="B165" s="83" t="s">
        <v>82</v>
      </c>
      <c r="C165" s="83"/>
      <c r="D165" s="86"/>
      <c r="E165" s="86"/>
      <c r="F165" s="86"/>
      <c r="G165" s="102"/>
    </row>
    <row r="166" spans="1:7" ht="38.25">
      <c r="A166" s="85"/>
      <c r="B166" s="111" t="s">
        <v>166</v>
      </c>
      <c r="C166" s="114" t="s">
        <v>107</v>
      </c>
      <c r="D166" s="86">
        <v>43400</v>
      </c>
      <c r="E166" s="86">
        <v>43400</v>
      </c>
      <c r="F166" s="86">
        <v>37651</v>
      </c>
      <c r="G166" s="102">
        <f>F166/D166*100</f>
        <v>86.75345622119815</v>
      </c>
    </row>
    <row r="167" spans="1:7" ht="25.5">
      <c r="A167" s="85"/>
      <c r="B167" s="111" t="s">
        <v>167</v>
      </c>
      <c r="C167" s="114" t="s">
        <v>109</v>
      </c>
      <c r="D167" s="86">
        <v>2100</v>
      </c>
      <c r="E167" s="86">
        <v>2100</v>
      </c>
      <c r="F167" s="86">
        <v>87</v>
      </c>
      <c r="G167" s="102">
        <f>F167/D167*100</f>
        <v>4.142857142857142</v>
      </c>
    </row>
    <row r="168" spans="1:7" ht="25.5">
      <c r="A168" s="85"/>
      <c r="B168" s="112" t="s">
        <v>168</v>
      </c>
      <c r="C168" s="114" t="s">
        <v>110</v>
      </c>
      <c r="D168" s="86">
        <v>7860</v>
      </c>
      <c r="E168" s="86">
        <v>7860</v>
      </c>
      <c r="F168" s="86">
        <v>6968</v>
      </c>
      <c r="G168" s="102">
        <f>F168/D168*100</f>
        <v>88.65139949109415</v>
      </c>
    </row>
    <row r="169" spans="1:7" ht="15.75">
      <c r="A169" s="85"/>
      <c r="B169" s="112" t="s">
        <v>111</v>
      </c>
      <c r="C169" s="114" t="s">
        <v>112</v>
      </c>
      <c r="D169" s="86">
        <v>2200</v>
      </c>
      <c r="E169" s="86">
        <v>2200</v>
      </c>
      <c r="F169" s="86">
        <v>0</v>
      </c>
      <c r="G169" s="102">
        <f>F169/D169*100</f>
        <v>0</v>
      </c>
    </row>
    <row r="170" spans="1:7" ht="15.75">
      <c r="A170" s="85"/>
      <c r="B170" s="112" t="s">
        <v>171</v>
      </c>
      <c r="C170" s="114" t="s">
        <v>202</v>
      </c>
      <c r="D170" s="86"/>
      <c r="E170" s="86"/>
      <c r="F170" s="86"/>
      <c r="G170" s="102"/>
    </row>
    <row r="171" spans="1:7" ht="15.75">
      <c r="A171" s="85"/>
      <c r="B171" s="112" t="s">
        <v>174</v>
      </c>
      <c r="C171" s="114" t="s">
        <v>165</v>
      </c>
      <c r="D171" s="86">
        <v>0</v>
      </c>
      <c r="E171" s="86"/>
      <c r="F171" s="86"/>
      <c r="G171" s="102"/>
    </row>
    <row r="172" spans="1:7" ht="15.75">
      <c r="A172" s="85"/>
      <c r="B172" s="112" t="s">
        <v>181</v>
      </c>
      <c r="C172" s="114" t="s">
        <v>200</v>
      </c>
      <c r="D172" s="86"/>
      <c r="E172" s="86"/>
      <c r="F172" s="86"/>
      <c r="G172" s="102"/>
    </row>
    <row r="173" spans="1:7" ht="15.75">
      <c r="A173" s="85"/>
      <c r="B173" s="112" t="s">
        <v>61</v>
      </c>
      <c r="C173" s="114"/>
      <c r="D173" s="87">
        <f>SUM(D166:D172)</f>
        <v>55560</v>
      </c>
      <c r="E173" s="87">
        <f>SUM(E166:E171)</f>
        <v>55560</v>
      </c>
      <c r="F173" s="87">
        <f>SUM(F166:F171)</f>
        <v>44706</v>
      </c>
      <c r="G173" s="102">
        <f>F173/D173*100</f>
        <v>80.46436285097192</v>
      </c>
    </row>
    <row r="174" spans="1:7" ht="15.75">
      <c r="A174" s="85"/>
      <c r="B174" s="88"/>
      <c r="C174" s="88"/>
      <c r="D174" s="87"/>
      <c r="E174" s="87"/>
      <c r="F174" s="87"/>
      <c r="G174" s="87"/>
    </row>
    <row r="175" spans="1:7" ht="15.75">
      <c r="A175" s="82" t="s">
        <v>23</v>
      </c>
      <c r="B175" s="88" t="s">
        <v>67</v>
      </c>
      <c r="C175" s="88"/>
      <c r="D175" s="86"/>
      <c r="E175" s="86"/>
      <c r="F175" s="86"/>
      <c r="G175" s="86"/>
    </row>
    <row r="176" spans="1:7" ht="15.75">
      <c r="A176" s="85"/>
      <c r="B176" s="83" t="s">
        <v>79</v>
      </c>
      <c r="C176" s="83"/>
      <c r="D176" s="86"/>
      <c r="E176" s="86"/>
      <c r="F176" s="86"/>
      <c r="G176" s="86"/>
    </row>
    <row r="177" spans="1:7" ht="15.75">
      <c r="A177" s="85"/>
      <c r="B177" s="91" t="s">
        <v>68</v>
      </c>
      <c r="C177" s="117" t="s">
        <v>112</v>
      </c>
      <c r="D177" s="86">
        <v>1843</v>
      </c>
      <c r="E177" s="86">
        <v>4131</v>
      </c>
      <c r="F177" s="86">
        <v>2667</v>
      </c>
      <c r="G177" s="102">
        <f>F177/D177*100</f>
        <v>144.70971242539338</v>
      </c>
    </row>
    <row r="178" spans="1:7" ht="15.75">
      <c r="A178" s="85"/>
      <c r="B178" s="91" t="s">
        <v>69</v>
      </c>
      <c r="C178" s="117" t="s">
        <v>163</v>
      </c>
      <c r="D178" s="86">
        <v>30000</v>
      </c>
      <c r="E178" s="86">
        <v>29855</v>
      </c>
      <c r="F178" s="86">
        <v>28000</v>
      </c>
      <c r="G178" s="102">
        <f>F178/D178*100</f>
        <v>93.33333333333333</v>
      </c>
    </row>
    <row r="179" spans="1:7" ht="15.75">
      <c r="A179" s="85"/>
      <c r="B179" s="112" t="s">
        <v>174</v>
      </c>
      <c r="C179" s="117" t="s">
        <v>227</v>
      </c>
      <c r="D179" s="86"/>
      <c r="E179" s="86"/>
      <c r="F179" s="86"/>
      <c r="G179" s="102"/>
    </row>
    <row r="180" spans="1:7" ht="15.75">
      <c r="A180" s="85"/>
      <c r="B180" s="91" t="s">
        <v>181</v>
      </c>
      <c r="C180" s="117" t="s">
        <v>200</v>
      </c>
      <c r="D180" s="86"/>
      <c r="E180" s="86">
        <v>83509</v>
      </c>
      <c r="F180" s="86">
        <v>9072</v>
      </c>
      <c r="G180" s="102" t="e">
        <f aca="true" t="shared" si="5" ref="G180:G189">F180/D180*100</f>
        <v>#DIV/0!</v>
      </c>
    </row>
    <row r="181" spans="1:7" ht="15.75">
      <c r="A181" s="85"/>
      <c r="B181" s="88" t="s">
        <v>61</v>
      </c>
      <c r="C181" s="118"/>
      <c r="D181" s="87">
        <f>SUM(D176:D180)</f>
        <v>31843</v>
      </c>
      <c r="E181" s="87">
        <f>SUM(E177:E180)</f>
        <v>117495</v>
      </c>
      <c r="F181" s="87">
        <f>SUM(F177:F180)</f>
        <v>39739</v>
      </c>
      <c r="G181" s="102">
        <f t="shared" si="5"/>
        <v>124.79665860628711</v>
      </c>
    </row>
    <row r="182" spans="1:7" ht="15.75" hidden="1">
      <c r="A182" s="85"/>
      <c r="B182" s="84"/>
      <c r="C182" s="116"/>
      <c r="D182" s="86"/>
      <c r="E182" s="86"/>
      <c r="F182" s="86"/>
      <c r="G182" s="102" t="e">
        <f t="shared" si="5"/>
        <v>#DIV/0!</v>
      </c>
    </row>
    <row r="183" spans="1:7" ht="15.75">
      <c r="A183" s="85"/>
      <c r="B183" s="84" t="s">
        <v>70</v>
      </c>
      <c r="D183" s="87">
        <f>D184+D185+D186+D187</f>
        <v>30500</v>
      </c>
      <c r="E183" s="87">
        <f>E184+E185+E186+E187</f>
        <v>40446</v>
      </c>
      <c r="F183" s="87">
        <f>F184+F185+F186+F187</f>
        <v>40441</v>
      </c>
      <c r="G183" s="102">
        <f t="shared" si="5"/>
        <v>132.59344262295082</v>
      </c>
    </row>
    <row r="184" spans="1:7" ht="15.75">
      <c r="A184" s="85"/>
      <c r="B184" s="112" t="s">
        <v>111</v>
      </c>
      <c r="C184" s="119" t="s">
        <v>112</v>
      </c>
      <c r="D184" s="86">
        <v>2500</v>
      </c>
      <c r="E184" s="86">
        <v>22050</v>
      </c>
      <c r="F184" s="86">
        <v>22045</v>
      </c>
      <c r="G184" s="102">
        <f t="shared" si="5"/>
        <v>881.8</v>
      </c>
    </row>
    <row r="185" spans="1:7" ht="15.75">
      <c r="A185" s="85"/>
      <c r="B185" s="112" t="s">
        <v>171</v>
      </c>
      <c r="C185" s="119" t="s">
        <v>202</v>
      </c>
      <c r="D185" s="86"/>
      <c r="E185" s="86">
        <v>10</v>
      </c>
      <c r="F185" s="86">
        <v>10</v>
      </c>
      <c r="G185" s="102"/>
    </row>
    <row r="186" spans="1:7" ht="15.75">
      <c r="A186" s="85"/>
      <c r="B186" s="84" t="s">
        <v>254</v>
      </c>
      <c r="C186" s="119" t="s">
        <v>175</v>
      </c>
      <c r="D186" s="86">
        <v>3000</v>
      </c>
      <c r="E186" s="86">
        <v>3661</v>
      </c>
      <c r="F186" s="86">
        <v>3661</v>
      </c>
      <c r="G186" s="102">
        <f t="shared" si="5"/>
        <v>122.03333333333333</v>
      </c>
    </row>
    <row r="187" spans="1:7" ht="15.75">
      <c r="A187" s="85"/>
      <c r="B187" s="91" t="s">
        <v>181</v>
      </c>
      <c r="C187" s="119" t="s">
        <v>200</v>
      </c>
      <c r="D187" s="86">
        <v>25000</v>
      </c>
      <c r="E187" s="86">
        <v>14725</v>
      </c>
      <c r="F187" s="86">
        <v>14725</v>
      </c>
      <c r="G187" s="102"/>
    </row>
    <row r="188" spans="1:7" ht="15.75">
      <c r="A188" s="85"/>
      <c r="B188" s="88" t="s">
        <v>62</v>
      </c>
      <c r="C188" s="119" t="s">
        <v>163</v>
      </c>
      <c r="D188" s="87">
        <v>99120</v>
      </c>
      <c r="E188" s="87">
        <v>99120</v>
      </c>
      <c r="F188" s="87">
        <v>99120</v>
      </c>
      <c r="G188" s="102">
        <f t="shared" si="5"/>
        <v>100</v>
      </c>
    </row>
    <row r="189" spans="1:7" ht="15.75">
      <c r="A189" s="85"/>
      <c r="B189" s="88" t="s">
        <v>61</v>
      </c>
      <c r="C189" s="87"/>
      <c r="D189" s="87">
        <f>SUM(D183+D188)</f>
        <v>129620</v>
      </c>
      <c r="E189" s="87">
        <f>E183+E188</f>
        <v>139566</v>
      </c>
      <c r="F189" s="87">
        <f>F183+F188</f>
        <v>139561</v>
      </c>
      <c r="G189" s="102">
        <f t="shared" si="5"/>
        <v>107.66934115105693</v>
      </c>
    </row>
    <row r="190" spans="1:7" ht="29.25">
      <c r="A190" s="82" t="s">
        <v>42</v>
      </c>
      <c r="B190" s="89" t="s">
        <v>71</v>
      </c>
      <c r="C190" s="118"/>
      <c r="D190" s="86"/>
      <c r="E190" s="86"/>
      <c r="F190" s="86"/>
      <c r="G190" s="102"/>
    </row>
    <row r="191" spans="1:7" ht="15.75">
      <c r="A191" s="85"/>
      <c r="B191" s="84" t="s">
        <v>78</v>
      </c>
      <c r="C191" s="116"/>
      <c r="D191" s="86"/>
      <c r="E191" s="86"/>
      <c r="F191" s="86"/>
      <c r="G191" s="102"/>
    </row>
    <row r="192" spans="1:7" ht="15.75">
      <c r="A192" s="85"/>
      <c r="B192" s="88" t="s">
        <v>111</v>
      </c>
      <c r="C192" s="114" t="s">
        <v>112</v>
      </c>
      <c r="D192" s="86">
        <v>111903</v>
      </c>
      <c r="E192" s="86">
        <v>120663</v>
      </c>
      <c r="F192" s="86">
        <v>80821</v>
      </c>
      <c r="G192" s="102">
        <f>F192/D192*100</f>
        <v>72.22415842291984</v>
      </c>
    </row>
    <row r="193" spans="1:7" ht="15.75">
      <c r="A193" s="85"/>
      <c r="B193" s="112" t="s">
        <v>199</v>
      </c>
      <c r="C193" s="114" t="s">
        <v>227</v>
      </c>
      <c r="D193" s="86">
        <v>13174</v>
      </c>
      <c r="E193" s="86">
        <v>19069</v>
      </c>
      <c r="F193" s="86">
        <v>19069</v>
      </c>
      <c r="G193" s="102">
        <f>F193/D193*100</f>
        <v>144.74722939122512</v>
      </c>
    </row>
    <row r="194" spans="1:7" ht="15.75">
      <c r="A194" s="85"/>
      <c r="B194" s="112" t="s">
        <v>230</v>
      </c>
      <c r="C194" s="114">
        <v>9700</v>
      </c>
      <c r="D194" s="86">
        <v>0</v>
      </c>
      <c r="E194" s="86"/>
      <c r="F194" s="86"/>
      <c r="G194" s="102"/>
    </row>
    <row r="195" spans="1:7" ht="15" customHeight="1">
      <c r="A195" s="85"/>
      <c r="B195" s="112" t="s">
        <v>61</v>
      </c>
      <c r="C195" s="114"/>
      <c r="D195" s="87">
        <f>SUM(D192:D194)</f>
        <v>125077</v>
      </c>
      <c r="E195" s="87">
        <f>SUM(E192:E193)</f>
        <v>139732</v>
      </c>
      <c r="F195" s="87">
        <f>SUM(F192:F193)</f>
        <v>99890</v>
      </c>
      <c r="G195" s="102">
        <f>F195/D195*100</f>
        <v>79.86280451242035</v>
      </c>
    </row>
    <row r="196" spans="1:7" ht="15.75" hidden="1">
      <c r="A196" s="85"/>
      <c r="B196" s="84"/>
      <c r="C196" s="84"/>
      <c r="D196" s="86"/>
      <c r="E196" s="86"/>
      <c r="F196" s="86"/>
      <c r="G196" s="102" t="e">
        <f>F196/D196*100</f>
        <v>#DIV/0!</v>
      </c>
    </row>
    <row r="197" spans="1:7" ht="15">
      <c r="A197" s="82" t="s">
        <v>186</v>
      </c>
      <c r="B197" s="88" t="s">
        <v>229</v>
      </c>
      <c r="C197" s="114" t="s">
        <v>112</v>
      </c>
      <c r="D197" s="87">
        <v>500</v>
      </c>
      <c r="E197" s="87">
        <v>492</v>
      </c>
      <c r="F197" s="87">
        <v>0</v>
      </c>
      <c r="G197" s="102">
        <f>F197/D197*100</f>
        <v>0</v>
      </c>
    </row>
    <row r="198" spans="1:7" ht="15.75">
      <c r="A198" s="82" t="s">
        <v>185</v>
      </c>
      <c r="B198" s="88" t="s">
        <v>187</v>
      </c>
      <c r="C198" s="84"/>
      <c r="D198" s="86"/>
      <c r="E198" s="86"/>
      <c r="F198" s="86"/>
      <c r="G198" s="102"/>
    </row>
    <row r="199" spans="1:7" ht="15.75">
      <c r="A199" s="82"/>
      <c r="B199" s="112" t="s">
        <v>255</v>
      </c>
      <c r="C199" s="114" t="s">
        <v>256</v>
      </c>
      <c r="D199" s="86">
        <v>0</v>
      </c>
      <c r="E199" s="87">
        <v>8</v>
      </c>
      <c r="F199" s="87">
        <v>236</v>
      </c>
      <c r="G199" s="102"/>
    </row>
    <row r="200" spans="1:7" ht="15.75">
      <c r="A200" s="69" t="s">
        <v>228</v>
      </c>
      <c r="B200" s="88" t="s">
        <v>159</v>
      </c>
      <c r="C200" s="150">
        <v>9700</v>
      </c>
      <c r="D200" s="86">
        <v>0</v>
      </c>
      <c r="E200" s="87">
        <v>0</v>
      </c>
      <c r="F200" s="87">
        <v>0</v>
      </c>
      <c r="G200" s="102"/>
    </row>
    <row r="201" spans="1:7" ht="1.5" customHeight="1" hidden="1">
      <c r="A201" s="82"/>
      <c r="B201" s="88"/>
      <c r="C201" s="88"/>
      <c r="D201" s="86"/>
      <c r="E201" s="86"/>
      <c r="F201" s="86"/>
      <c r="G201" s="86"/>
    </row>
    <row r="202" spans="1:7" ht="15.75">
      <c r="A202" s="82"/>
      <c r="B202" s="88"/>
      <c r="C202" s="88"/>
      <c r="D202" s="87"/>
      <c r="E202" s="86"/>
      <c r="F202" s="86"/>
      <c r="G202" s="87"/>
    </row>
    <row r="203" spans="1:7" ht="15.75" thickBot="1">
      <c r="A203" s="92"/>
      <c r="B203" s="93" t="s">
        <v>160</v>
      </c>
      <c r="C203" s="93"/>
      <c r="D203" s="87">
        <f>SUM(D24+D36+D47+D48+D66+D82+D92+D93+D101+D111+D112+D123+D124+D135+D137+D140+D155+D164+D173+D181+D189+D195+D199+D200+D197)</f>
        <v>4605703</v>
      </c>
      <c r="E203" s="87">
        <f>SUM(E24+E36+E47+E48+E66+E82+E92+E93+E101+E111+E112+E123+E124+E135+E137+E140+E155+E164+E173+E181+E189+E195+E199+E200+E197)</f>
        <v>6477629</v>
      </c>
      <c r="F203" s="87">
        <f>SUM(F47+F24+F36+F50+F51+F52+F66+F82+F92+F93+F101+F111+F112+F124+F123+F135+F137+F173+F188+F195+F199+F140+F155+F164+F181+F183+F197+F200)</f>
        <v>4845847</v>
      </c>
      <c r="G203" s="102">
        <f>F203/D203*100</f>
        <v>105.21405744139385</v>
      </c>
    </row>
    <row r="204" spans="1:7" ht="15.75">
      <c r="A204" s="47"/>
      <c r="B204" s="47"/>
      <c r="C204" s="47"/>
      <c r="D204" s="47"/>
      <c r="E204" s="47"/>
      <c r="F204" s="47"/>
      <c r="G204" s="47"/>
    </row>
    <row r="205" spans="1:7" ht="15.75">
      <c r="A205" s="47"/>
      <c r="B205" s="47"/>
      <c r="C205" s="47"/>
      <c r="D205" s="160"/>
      <c r="E205" s="160"/>
      <c r="F205" s="47"/>
      <c r="G205" s="47"/>
    </row>
    <row r="206" spans="1:7" ht="15.75">
      <c r="A206" s="47"/>
      <c r="B206" s="47"/>
      <c r="C206" s="47"/>
      <c r="D206" s="47"/>
      <c r="E206" s="47"/>
      <c r="F206" s="47"/>
      <c r="G206" s="47"/>
    </row>
    <row r="207" spans="1:7" ht="15.75">
      <c r="A207" s="69" t="s">
        <v>87</v>
      </c>
      <c r="B207" s="69"/>
      <c r="C207" s="69"/>
      <c r="D207" s="47"/>
      <c r="E207" s="47"/>
      <c r="F207" s="47"/>
      <c r="G207" s="47"/>
    </row>
    <row r="208" spans="1:7" ht="15.75">
      <c r="A208" s="69" t="s">
        <v>88</v>
      </c>
      <c r="B208" s="69"/>
      <c r="C208" s="69"/>
      <c r="D208" s="47"/>
      <c r="E208" s="47"/>
      <c r="F208" s="47"/>
      <c r="G208" s="47"/>
    </row>
    <row r="209" spans="1:7" ht="15.75">
      <c r="A209" s="70"/>
      <c r="B209" s="47"/>
      <c r="C209" s="47"/>
      <c r="D209" s="47"/>
      <c r="E209" s="47"/>
      <c r="F209" s="47"/>
      <c r="G209" s="47"/>
    </row>
    <row r="210" spans="1:7" ht="15.75">
      <c r="A210" s="71"/>
      <c r="B210" s="71"/>
      <c r="C210" s="71"/>
      <c r="D210" s="47"/>
      <c r="E210" s="47"/>
      <c r="F210" s="47"/>
      <c r="G210" s="47"/>
    </row>
    <row r="211" spans="1:7" ht="15.75">
      <c r="A211" s="71"/>
      <c r="B211" s="71"/>
      <c r="C211" s="71"/>
      <c r="D211" s="47"/>
      <c r="E211" s="47"/>
      <c r="F211" s="47"/>
      <c r="G211" s="47"/>
    </row>
    <row r="213" spans="1:3" ht="15">
      <c r="A213" s="166"/>
      <c r="B213" s="166"/>
      <c r="C213" s="97"/>
    </row>
  </sheetData>
  <sheetProtection/>
  <mergeCells count="4">
    <mergeCell ref="A5:G5"/>
    <mergeCell ref="A213:B213"/>
    <mergeCell ref="A1:G1"/>
    <mergeCell ref="A3:G3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3.7109375" style="27" customWidth="1"/>
    <col min="2" max="2" width="10.57421875" style="27" customWidth="1"/>
    <col min="3" max="3" width="48.28125" style="27" customWidth="1"/>
    <col min="4" max="4" width="13.57421875" style="27" customWidth="1"/>
    <col min="5" max="5" width="11.421875" style="27" customWidth="1"/>
    <col min="6" max="6" width="14.28125" style="27" customWidth="1"/>
    <col min="7" max="16384" width="9.140625" style="27" customWidth="1"/>
  </cols>
  <sheetData>
    <row r="1" spans="1:5" ht="18">
      <c r="A1" s="168" t="s">
        <v>86</v>
      </c>
      <c r="B1" s="168"/>
      <c r="C1" s="168"/>
      <c r="D1" s="168"/>
      <c r="E1" s="168"/>
    </row>
    <row r="2" ht="15"/>
    <row r="3" spans="2:5" ht="18">
      <c r="B3" s="28"/>
      <c r="C3" s="28"/>
      <c r="D3" s="28"/>
      <c r="E3" s="28"/>
    </row>
    <row r="4" spans="1:5" ht="15.75">
      <c r="A4" s="62"/>
      <c r="B4" s="62"/>
      <c r="C4" s="64" t="s">
        <v>162</v>
      </c>
      <c r="D4" s="63"/>
      <c r="E4" s="63"/>
    </row>
    <row r="5" spans="1:5" ht="12" customHeight="1">
      <c r="A5" s="62"/>
      <c r="B5" s="62"/>
      <c r="C5" s="64" t="s">
        <v>240</v>
      </c>
      <c r="D5" s="63"/>
      <c r="E5" s="63"/>
    </row>
    <row r="6" spans="1:5" ht="12" customHeight="1">
      <c r="A6" s="62"/>
      <c r="B6" s="62"/>
      <c r="C6" s="64"/>
      <c r="D6" s="63"/>
      <c r="E6" s="63"/>
    </row>
    <row r="7" spans="1:6" ht="60">
      <c r="A7" s="65" t="s">
        <v>90</v>
      </c>
      <c r="B7" s="109" t="s">
        <v>191</v>
      </c>
      <c r="C7" s="109" t="s">
        <v>91</v>
      </c>
      <c r="D7" s="98" t="s">
        <v>241</v>
      </c>
      <c r="E7" s="99" t="s">
        <v>239</v>
      </c>
      <c r="F7" s="134" t="s">
        <v>192</v>
      </c>
    </row>
    <row r="8" spans="1:6" ht="15.75">
      <c r="A8" s="59"/>
      <c r="B8" s="59"/>
      <c r="C8" s="60" t="s">
        <v>61</v>
      </c>
      <c r="D8" s="130">
        <f>D9+D28</f>
        <v>2103803</v>
      </c>
      <c r="E8" s="130">
        <f>E9+E28</f>
        <v>876349</v>
      </c>
      <c r="F8" s="135"/>
    </row>
    <row r="9" spans="1:6" ht="15.75">
      <c r="A9" s="66"/>
      <c r="B9" s="59"/>
      <c r="C9" s="60" t="s">
        <v>119</v>
      </c>
      <c r="D9" s="130">
        <f>D10+D30+D33+D36+D53+D57</f>
        <v>2096704</v>
      </c>
      <c r="E9" s="130">
        <f>E10+E30+E33+E36+E53+E57</f>
        <v>876349</v>
      </c>
      <c r="F9" s="135"/>
    </row>
    <row r="10" spans="1:6" ht="15.75">
      <c r="A10" s="66"/>
      <c r="B10" s="59"/>
      <c r="C10" s="61" t="s">
        <v>93</v>
      </c>
      <c r="D10" s="131">
        <f>SUM(D11:D27)</f>
        <v>300946</v>
      </c>
      <c r="E10" s="131">
        <f>SUM(E11:E27)</f>
        <v>296986</v>
      </c>
      <c r="F10" s="135"/>
    </row>
    <row r="11" spans="1:6" ht="25.5">
      <c r="A11" s="66">
        <v>1</v>
      </c>
      <c r="B11" s="59">
        <v>122</v>
      </c>
      <c r="C11" s="161" t="s">
        <v>262</v>
      </c>
      <c r="D11" s="129">
        <v>134947</v>
      </c>
      <c r="E11" s="129">
        <v>134947</v>
      </c>
      <c r="F11" s="135" t="s">
        <v>283</v>
      </c>
    </row>
    <row r="12" spans="1:6" ht="25.5">
      <c r="A12" s="66">
        <v>2</v>
      </c>
      <c r="B12" s="59">
        <v>122</v>
      </c>
      <c r="C12" s="161" t="s">
        <v>263</v>
      </c>
      <c r="D12" s="129">
        <v>29747</v>
      </c>
      <c r="E12" s="129">
        <v>29747</v>
      </c>
      <c r="F12" s="135" t="s">
        <v>190</v>
      </c>
    </row>
    <row r="13" spans="1:6" ht="25.5">
      <c r="A13" s="67"/>
      <c r="B13" s="59">
        <v>5201</v>
      </c>
      <c r="C13" s="161" t="s">
        <v>287</v>
      </c>
      <c r="D13" s="129">
        <v>13968</v>
      </c>
      <c r="E13" s="129">
        <v>13968</v>
      </c>
      <c r="F13" s="135" t="s">
        <v>283</v>
      </c>
    </row>
    <row r="14" spans="1:6" ht="25.5">
      <c r="A14" s="67"/>
      <c r="B14" s="59">
        <v>5203</v>
      </c>
      <c r="C14" s="161" t="s">
        <v>310</v>
      </c>
      <c r="D14" s="129">
        <v>4160</v>
      </c>
      <c r="E14" s="129">
        <v>4160</v>
      </c>
      <c r="F14" s="135" t="s">
        <v>189</v>
      </c>
    </row>
    <row r="15" spans="1:6" ht="15.75">
      <c r="A15" s="67"/>
      <c r="B15" s="59">
        <v>5203</v>
      </c>
      <c r="C15" s="161" t="s">
        <v>288</v>
      </c>
      <c r="D15" s="129">
        <v>8640</v>
      </c>
      <c r="E15" s="129">
        <v>8640</v>
      </c>
      <c r="F15" s="135" t="s">
        <v>189</v>
      </c>
    </row>
    <row r="16" spans="1:6" ht="25.5">
      <c r="A16" s="67"/>
      <c r="B16" s="59">
        <v>5203</v>
      </c>
      <c r="C16" s="161" t="s">
        <v>287</v>
      </c>
      <c r="D16" s="129">
        <v>60668</v>
      </c>
      <c r="E16" s="129">
        <v>60668</v>
      </c>
      <c r="F16" s="135" t="s">
        <v>283</v>
      </c>
    </row>
    <row r="17" spans="1:6" ht="15.75">
      <c r="A17" s="67"/>
      <c r="B17" s="59">
        <v>5203</v>
      </c>
      <c r="C17" s="161" t="s">
        <v>289</v>
      </c>
      <c r="D17" s="129">
        <v>6759</v>
      </c>
      <c r="E17" s="129">
        <v>6759</v>
      </c>
      <c r="F17" s="135" t="s">
        <v>189</v>
      </c>
    </row>
    <row r="18" spans="1:6" ht="15.75">
      <c r="A18" s="67"/>
      <c r="B18" s="59">
        <v>5203</v>
      </c>
      <c r="C18" s="161" t="s">
        <v>290</v>
      </c>
      <c r="D18" s="129">
        <v>3168</v>
      </c>
      <c r="E18" s="129">
        <v>3168</v>
      </c>
      <c r="F18" s="135" t="s">
        <v>190</v>
      </c>
    </row>
    <row r="19" spans="1:6" ht="25.5">
      <c r="A19" s="67"/>
      <c r="B19" s="59">
        <v>5203</v>
      </c>
      <c r="C19" s="161" t="s">
        <v>291</v>
      </c>
      <c r="D19" s="129">
        <v>3760</v>
      </c>
      <c r="E19" s="129">
        <v>3760</v>
      </c>
      <c r="F19" s="135" t="s">
        <v>190</v>
      </c>
    </row>
    <row r="20" spans="1:6" ht="15.75">
      <c r="A20" s="67"/>
      <c r="B20" s="59">
        <v>5203</v>
      </c>
      <c r="C20" s="161" t="s">
        <v>292</v>
      </c>
      <c r="D20" s="129">
        <v>5388</v>
      </c>
      <c r="E20" s="129">
        <v>5388</v>
      </c>
      <c r="F20" s="135" t="s">
        <v>190</v>
      </c>
    </row>
    <row r="21" spans="1:6" ht="25.5">
      <c r="A21" s="67"/>
      <c r="B21" s="59">
        <v>5205</v>
      </c>
      <c r="C21" s="161" t="s">
        <v>287</v>
      </c>
      <c r="D21" s="129">
        <v>13098</v>
      </c>
      <c r="E21" s="129">
        <v>13098</v>
      </c>
      <c r="F21" s="135" t="s">
        <v>283</v>
      </c>
    </row>
    <row r="22" spans="1:6" ht="15.75">
      <c r="A22" s="67"/>
      <c r="B22" s="59">
        <v>5205</v>
      </c>
      <c r="C22" s="161" t="s">
        <v>293</v>
      </c>
      <c r="D22" s="129">
        <v>3460</v>
      </c>
      <c r="E22" s="129">
        <v>3460</v>
      </c>
      <c r="F22" s="135" t="s">
        <v>189</v>
      </c>
    </row>
    <row r="23" spans="1:6" ht="15.75">
      <c r="A23" s="67"/>
      <c r="B23" s="59">
        <v>5301</v>
      </c>
      <c r="C23" s="161" t="s">
        <v>303</v>
      </c>
      <c r="D23" s="129">
        <v>1514</v>
      </c>
      <c r="E23" s="129">
        <v>1514</v>
      </c>
      <c r="F23" s="135" t="s">
        <v>189</v>
      </c>
    </row>
    <row r="24" spans="1:6" ht="25.5">
      <c r="A24" s="67"/>
      <c r="B24" s="59">
        <v>5301</v>
      </c>
      <c r="C24" s="161" t="s">
        <v>304</v>
      </c>
      <c r="D24" s="129">
        <v>3072</v>
      </c>
      <c r="E24" s="129">
        <v>3072</v>
      </c>
      <c r="F24" s="135" t="s">
        <v>308</v>
      </c>
    </row>
    <row r="25" spans="1:6" ht="25.5">
      <c r="A25" s="67"/>
      <c r="B25" s="59">
        <v>5301</v>
      </c>
      <c r="C25" s="161" t="s">
        <v>305</v>
      </c>
      <c r="D25" s="129">
        <v>1037</v>
      </c>
      <c r="E25" s="129">
        <v>1037</v>
      </c>
      <c r="F25" s="135" t="s">
        <v>190</v>
      </c>
    </row>
    <row r="26" spans="1:6" ht="25.5">
      <c r="A26" s="67"/>
      <c r="B26" s="59">
        <v>5309</v>
      </c>
      <c r="C26" s="161" t="s">
        <v>306</v>
      </c>
      <c r="D26" s="129">
        <v>3600</v>
      </c>
      <c r="E26" s="129">
        <v>3600</v>
      </c>
      <c r="F26" s="135" t="s">
        <v>190</v>
      </c>
    </row>
    <row r="27" spans="1:6" ht="15.75">
      <c r="A27" s="67"/>
      <c r="B27" s="59">
        <v>5309</v>
      </c>
      <c r="C27" s="161" t="s">
        <v>307</v>
      </c>
      <c r="D27" s="129">
        <v>3960</v>
      </c>
      <c r="E27" s="129">
        <v>0</v>
      </c>
      <c r="F27" s="135" t="s">
        <v>283</v>
      </c>
    </row>
    <row r="28" spans="1:6" ht="15.75">
      <c r="A28" s="67">
        <v>3</v>
      </c>
      <c r="B28" s="59"/>
      <c r="C28" s="61" t="s">
        <v>264</v>
      </c>
      <c r="D28" s="131">
        <f>D29</f>
        <v>7099</v>
      </c>
      <c r="E28" s="131">
        <v>0</v>
      </c>
      <c r="F28" s="135"/>
    </row>
    <row r="29" spans="1:6" ht="25.5">
      <c r="A29" s="67">
        <v>4</v>
      </c>
      <c r="B29" s="59">
        <v>122</v>
      </c>
      <c r="C29" s="161" t="s">
        <v>265</v>
      </c>
      <c r="D29" s="129">
        <v>7099</v>
      </c>
      <c r="E29" s="129">
        <v>0</v>
      </c>
      <c r="F29" s="135" t="s">
        <v>283</v>
      </c>
    </row>
    <row r="30" spans="1:6" ht="15.75">
      <c r="A30" s="67">
        <v>5</v>
      </c>
      <c r="B30" s="59"/>
      <c r="C30" s="61" t="s">
        <v>266</v>
      </c>
      <c r="D30" s="131">
        <f>D31+D32</f>
        <v>27320</v>
      </c>
      <c r="E30" s="131">
        <f>E32</f>
        <v>1520</v>
      </c>
      <c r="F30" s="135"/>
    </row>
    <row r="31" spans="1:6" ht="25.5">
      <c r="A31" s="67">
        <v>6</v>
      </c>
      <c r="B31" s="59">
        <v>122</v>
      </c>
      <c r="C31" s="161" t="s">
        <v>267</v>
      </c>
      <c r="D31" s="129">
        <v>25800</v>
      </c>
      <c r="E31" s="129">
        <v>0</v>
      </c>
      <c r="F31" s="135" t="s">
        <v>189</v>
      </c>
    </row>
    <row r="32" spans="1:6" ht="25.5">
      <c r="A32" s="67"/>
      <c r="B32" s="59">
        <v>5205</v>
      </c>
      <c r="C32" s="161" t="s">
        <v>294</v>
      </c>
      <c r="D32" s="129">
        <v>1520</v>
      </c>
      <c r="E32" s="129">
        <v>1520</v>
      </c>
      <c r="F32" s="135" t="s">
        <v>190</v>
      </c>
    </row>
    <row r="33" spans="1:6" ht="31.5">
      <c r="A33" s="67"/>
      <c r="B33" s="59"/>
      <c r="C33" s="164" t="s">
        <v>295</v>
      </c>
      <c r="D33" s="165">
        <f>D34+D35</f>
        <v>3367</v>
      </c>
      <c r="E33" s="131">
        <f>E34+E35</f>
        <v>3367</v>
      </c>
      <c r="F33" s="135"/>
    </row>
    <row r="34" spans="1:6" ht="25.5">
      <c r="A34" s="67"/>
      <c r="B34" s="59">
        <v>5203</v>
      </c>
      <c r="C34" s="161" t="s">
        <v>294</v>
      </c>
      <c r="D34" s="129">
        <v>1848</v>
      </c>
      <c r="E34" s="129">
        <v>1848</v>
      </c>
      <c r="F34" s="135" t="s">
        <v>190</v>
      </c>
    </row>
    <row r="35" spans="1:6" ht="25.5">
      <c r="A35" s="67"/>
      <c r="B35" s="59">
        <v>5205</v>
      </c>
      <c r="C35" s="161" t="s">
        <v>296</v>
      </c>
      <c r="D35" s="129">
        <v>1519</v>
      </c>
      <c r="E35" s="129">
        <v>1519</v>
      </c>
      <c r="F35" s="135" t="s">
        <v>190</v>
      </c>
    </row>
    <row r="36" spans="1:6" ht="63">
      <c r="A36" s="67">
        <v>7</v>
      </c>
      <c r="B36" s="59"/>
      <c r="C36" s="126" t="s">
        <v>268</v>
      </c>
      <c r="D36" s="131">
        <f>SUM(D37:D52)</f>
        <v>1647768</v>
      </c>
      <c r="E36" s="131">
        <f>SUM(E37:E52)</f>
        <v>531610</v>
      </c>
      <c r="F36" s="135"/>
    </row>
    <row r="37" spans="1:6" ht="15.75">
      <c r="A37" s="67">
        <v>8</v>
      </c>
      <c r="B37" s="125"/>
      <c r="C37" s="161" t="s">
        <v>269</v>
      </c>
      <c r="D37" s="129">
        <v>26617</v>
      </c>
      <c r="E37" s="129">
        <v>26617</v>
      </c>
      <c r="F37" s="135" t="s">
        <v>189</v>
      </c>
    </row>
    <row r="38" spans="1:6" ht="15.75">
      <c r="A38" s="67">
        <v>9</v>
      </c>
      <c r="B38" s="125"/>
      <c r="C38" s="161" t="s">
        <v>270</v>
      </c>
      <c r="D38" s="129">
        <v>103494</v>
      </c>
      <c r="E38" s="129">
        <v>103494</v>
      </c>
      <c r="F38" s="135" t="s">
        <v>189</v>
      </c>
    </row>
    <row r="39" spans="1:6" ht="25.5">
      <c r="A39" s="67">
        <v>10</v>
      </c>
      <c r="B39" s="125"/>
      <c r="C39" s="161" t="s">
        <v>271</v>
      </c>
      <c r="D39" s="129">
        <v>360550</v>
      </c>
      <c r="E39" s="129">
        <v>360550</v>
      </c>
      <c r="F39" s="135" t="s">
        <v>283</v>
      </c>
    </row>
    <row r="40" spans="1:6" ht="25.5">
      <c r="A40" s="67"/>
      <c r="B40" s="125"/>
      <c r="C40" s="161" t="s">
        <v>272</v>
      </c>
      <c r="D40" s="129">
        <v>33326</v>
      </c>
      <c r="E40" s="129">
        <v>33326</v>
      </c>
      <c r="F40" s="135" t="s">
        <v>189</v>
      </c>
    </row>
    <row r="41" spans="1:6" ht="15.75">
      <c r="A41" s="67"/>
      <c r="B41" s="125"/>
      <c r="C41" s="161" t="s">
        <v>273</v>
      </c>
      <c r="D41" s="129">
        <v>87419</v>
      </c>
      <c r="E41" s="129">
        <v>0</v>
      </c>
      <c r="F41" s="135" t="s">
        <v>189</v>
      </c>
    </row>
    <row r="42" spans="1:6" ht="15.75">
      <c r="A42" s="67"/>
      <c r="B42" s="125"/>
      <c r="C42" s="161" t="s">
        <v>274</v>
      </c>
      <c r="D42" s="129">
        <v>161413</v>
      </c>
      <c r="E42" s="129">
        <v>0</v>
      </c>
      <c r="F42" s="135" t="s">
        <v>190</v>
      </c>
    </row>
    <row r="43" spans="1:6" ht="25.5">
      <c r="A43" s="67"/>
      <c r="B43" s="125"/>
      <c r="C43" s="161" t="s">
        <v>275</v>
      </c>
      <c r="D43" s="129">
        <v>136487</v>
      </c>
      <c r="E43" s="129">
        <v>544</v>
      </c>
      <c r="F43" s="135" t="s">
        <v>189</v>
      </c>
    </row>
    <row r="44" spans="1:6" ht="25.5">
      <c r="A44" s="67"/>
      <c r="B44" s="125"/>
      <c r="C44" s="161" t="s">
        <v>276</v>
      </c>
      <c r="D44" s="129">
        <v>102235</v>
      </c>
      <c r="E44" s="129">
        <v>378</v>
      </c>
      <c r="F44" s="135" t="s">
        <v>189</v>
      </c>
    </row>
    <row r="45" spans="1:6" ht="25.5">
      <c r="A45" s="67"/>
      <c r="B45" s="125"/>
      <c r="C45" s="161" t="s">
        <v>277</v>
      </c>
      <c r="D45" s="129">
        <v>222994</v>
      </c>
      <c r="E45" s="129">
        <v>650</v>
      </c>
      <c r="F45" s="135" t="s">
        <v>189</v>
      </c>
    </row>
    <row r="46" spans="1:6" ht="25.5">
      <c r="A46" s="67"/>
      <c r="B46" s="125"/>
      <c r="C46" s="161" t="s">
        <v>278</v>
      </c>
      <c r="D46" s="129">
        <v>123763</v>
      </c>
      <c r="E46" s="129">
        <v>520</v>
      </c>
      <c r="F46" s="135" t="s">
        <v>189</v>
      </c>
    </row>
    <row r="47" spans="1:6" ht="25.5">
      <c r="A47" s="67"/>
      <c r="B47" s="125"/>
      <c r="C47" s="161" t="s">
        <v>279</v>
      </c>
      <c r="D47" s="129">
        <v>46259</v>
      </c>
      <c r="E47" s="129">
        <v>0</v>
      </c>
      <c r="F47" s="135" t="s">
        <v>189</v>
      </c>
    </row>
    <row r="48" spans="1:6" ht="25.5">
      <c r="A48" s="67"/>
      <c r="B48" s="125"/>
      <c r="C48" s="161" t="s">
        <v>280</v>
      </c>
      <c r="D48" s="129">
        <v>66618</v>
      </c>
      <c r="E48" s="129">
        <v>319</v>
      </c>
      <c r="F48" s="135" t="s">
        <v>189</v>
      </c>
    </row>
    <row r="49" spans="1:6" ht="25.5">
      <c r="A49" s="67"/>
      <c r="B49" s="125"/>
      <c r="C49" s="161" t="s">
        <v>281</v>
      </c>
      <c r="D49" s="129">
        <v>71735</v>
      </c>
      <c r="E49" s="129">
        <v>354</v>
      </c>
      <c r="F49" s="135" t="s">
        <v>189</v>
      </c>
    </row>
    <row r="50" spans="1:6" ht="38.25">
      <c r="A50" s="67"/>
      <c r="B50" s="125"/>
      <c r="C50" s="161" t="s">
        <v>282</v>
      </c>
      <c r="D50" s="129">
        <v>2400</v>
      </c>
      <c r="E50" s="129">
        <v>2400</v>
      </c>
      <c r="F50" s="135" t="s">
        <v>190</v>
      </c>
    </row>
    <row r="51" spans="1:6" ht="15.75">
      <c r="A51" s="67"/>
      <c r="B51" s="125">
        <v>5204</v>
      </c>
      <c r="C51" s="162" t="s">
        <v>297</v>
      </c>
      <c r="D51" s="129">
        <v>100000</v>
      </c>
      <c r="E51" s="129">
        <v>0</v>
      </c>
      <c r="F51" s="135" t="s">
        <v>190</v>
      </c>
    </row>
    <row r="52" spans="1:6" ht="30">
      <c r="A52" s="67"/>
      <c r="B52" s="125">
        <v>5205</v>
      </c>
      <c r="C52" s="163" t="s">
        <v>298</v>
      </c>
      <c r="D52" s="129">
        <v>2458</v>
      </c>
      <c r="E52" s="129">
        <v>2458</v>
      </c>
      <c r="F52" s="135" t="s">
        <v>190</v>
      </c>
    </row>
    <row r="53" spans="1:6" ht="31.5">
      <c r="A53" s="67"/>
      <c r="B53" s="125"/>
      <c r="C53" s="164" t="s">
        <v>299</v>
      </c>
      <c r="D53" s="165">
        <f>D54+D55+D56</f>
        <v>98234</v>
      </c>
      <c r="E53" s="131">
        <f>E54+E55+E56</f>
        <v>23797</v>
      </c>
      <c r="F53" s="135"/>
    </row>
    <row r="54" spans="1:6" ht="25.5">
      <c r="A54" s="67"/>
      <c r="B54" s="125">
        <v>5204</v>
      </c>
      <c r="C54" s="161" t="s">
        <v>300</v>
      </c>
      <c r="D54" s="129">
        <v>14725</v>
      </c>
      <c r="E54" s="129">
        <v>14725</v>
      </c>
      <c r="F54" s="135" t="s">
        <v>189</v>
      </c>
    </row>
    <row r="55" spans="1:6" ht="25.5">
      <c r="A55" s="67"/>
      <c r="B55" s="125">
        <v>5206</v>
      </c>
      <c r="C55" s="161" t="s">
        <v>301</v>
      </c>
      <c r="D55" s="129">
        <v>79909</v>
      </c>
      <c r="E55" s="129">
        <v>5472</v>
      </c>
      <c r="F55" s="135" t="s">
        <v>189</v>
      </c>
    </row>
    <row r="56" spans="1:6" ht="25.5">
      <c r="A56" s="67"/>
      <c r="B56" s="125"/>
      <c r="C56" s="161" t="s">
        <v>302</v>
      </c>
      <c r="D56" s="129">
        <v>3600</v>
      </c>
      <c r="E56" s="129">
        <v>3600</v>
      </c>
      <c r="F56" s="135"/>
    </row>
    <row r="57" spans="1:6" ht="15.75">
      <c r="A57" s="67"/>
      <c r="B57" s="125"/>
      <c r="C57" s="61" t="s">
        <v>284</v>
      </c>
      <c r="D57" s="131">
        <f>D58+D59</f>
        <v>19069</v>
      </c>
      <c r="E57" s="131">
        <f>E58+E59</f>
        <v>19069</v>
      </c>
      <c r="F57" s="135"/>
    </row>
    <row r="58" spans="1:6" ht="38.25">
      <c r="A58" s="67"/>
      <c r="B58" s="125"/>
      <c r="C58" s="161" t="s">
        <v>285</v>
      </c>
      <c r="D58" s="129">
        <v>12997</v>
      </c>
      <c r="E58" s="129">
        <v>12997</v>
      </c>
      <c r="F58" s="135" t="s">
        <v>283</v>
      </c>
    </row>
    <row r="59" spans="1:6" ht="38.25">
      <c r="A59" s="67"/>
      <c r="B59" s="125"/>
      <c r="C59" s="161" t="s">
        <v>286</v>
      </c>
      <c r="D59" s="129">
        <v>6072</v>
      </c>
      <c r="E59" s="129">
        <v>6072</v>
      </c>
      <c r="F59" s="135" t="s">
        <v>190</v>
      </c>
    </row>
    <row r="60" spans="1:6" ht="30.75" customHeight="1">
      <c r="A60" s="66"/>
      <c r="B60" s="125"/>
      <c r="C60" s="133" t="s">
        <v>188</v>
      </c>
      <c r="D60" s="132">
        <f>D8</f>
        <v>2103803</v>
      </c>
      <c r="E60" s="132">
        <f>E8</f>
        <v>876349</v>
      </c>
      <c r="F60" s="135"/>
    </row>
    <row r="61" spans="1:7" ht="20.25" customHeight="1">
      <c r="A61" s="127"/>
      <c r="B61" s="128"/>
      <c r="C61" s="128"/>
      <c r="D61" s="128"/>
      <c r="E61" s="128"/>
      <c r="F61" s="128"/>
      <c r="G61" s="128"/>
    </row>
    <row r="62" spans="1:6" ht="20.25" customHeight="1">
      <c r="A62" s="127"/>
      <c r="B62" s="68"/>
      <c r="F62" s="128"/>
    </row>
    <row r="63" spans="1:5" ht="15.75" hidden="1">
      <c r="A63" s="68"/>
      <c r="B63" s="68"/>
      <c r="C63" s="68"/>
      <c r="D63" s="68"/>
      <c r="E63" s="68"/>
    </row>
    <row r="64" spans="1:5" ht="15.75" hidden="1">
      <c r="A64" s="68"/>
      <c r="B64" s="68"/>
      <c r="C64" s="68"/>
      <c r="D64" s="68"/>
      <c r="E64" s="68"/>
    </row>
    <row r="65" spans="1:5" ht="19.5" hidden="1">
      <c r="A65" s="62"/>
      <c r="B65" s="68"/>
      <c r="C65" s="153"/>
      <c r="D65" s="68"/>
      <c r="E65" s="68"/>
    </row>
    <row r="66" spans="1:5" ht="15.75" hidden="1">
      <c r="A66" s="62"/>
      <c r="B66" s="68"/>
      <c r="C66" s="68"/>
      <c r="D66" s="68"/>
      <c r="E66" s="68"/>
    </row>
    <row r="67" spans="1:5" ht="18.75" hidden="1">
      <c r="A67" s="62"/>
      <c r="B67" s="154"/>
      <c r="C67" s="154"/>
      <c r="D67" s="155"/>
      <c r="E67" s="68"/>
    </row>
    <row r="68" spans="1:5" ht="15.75" hidden="1">
      <c r="A68" s="62"/>
      <c r="B68" s="127"/>
      <c r="C68" s="68"/>
      <c r="D68" s="156"/>
      <c r="E68" s="68"/>
    </row>
    <row r="69" spans="1:5" ht="15.75" hidden="1">
      <c r="A69" s="62"/>
      <c r="B69" s="127"/>
      <c r="C69" s="68"/>
      <c r="D69" s="156"/>
      <c r="E69" s="68"/>
    </row>
    <row r="70" spans="1:5" ht="15.75" hidden="1">
      <c r="A70" s="62"/>
      <c r="B70" s="127"/>
      <c r="C70" s="68"/>
      <c r="D70" s="127"/>
      <c r="E70" s="68"/>
    </row>
    <row r="71" spans="1:5" ht="15.75" hidden="1">
      <c r="A71" s="62"/>
      <c r="B71" s="157"/>
      <c r="C71" s="68"/>
      <c r="D71" s="156"/>
      <c r="E71" s="68"/>
    </row>
    <row r="72" spans="1:5" ht="15.75" hidden="1">
      <c r="A72" s="62"/>
      <c r="B72" s="157"/>
      <c r="C72" s="68"/>
      <c r="D72" s="156"/>
      <c r="E72" s="68"/>
    </row>
    <row r="73" spans="1:5" ht="15.75" hidden="1">
      <c r="A73" s="62"/>
      <c r="B73" s="157"/>
      <c r="C73" s="68"/>
      <c r="D73" s="156"/>
      <c r="E73" s="68"/>
    </row>
    <row r="74" spans="1:5" ht="15.75" hidden="1">
      <c r="A74" s="62"/>
      <c r="B74" s="68"/>
      <c r="C74" s="151"/>
      <c r="D74" s="152"/>
      <c r="E74" s="68"/>
    </row>
    <row r="75" spans="1:5" ht="15.75">
      <c r="A75" s="62"/>
      <c r="B75" s="68"/>
      <c r="C75" s="151"/>
      <c r="D75" s="152"/>
      <c r="E75" s="62"/>
    </row>
    <row r="76" spans="1:5" ht="15.75">
      <c r="A76" s="47"/>
      <c r="B76" s="47"/>
      <c r="C76" s="47"/>
      <c r="D76" s="47"/>
      <c r="E76" s="47"/>
    </row>
    <row r="77" spans="1:5" ht="15.75">
      <c r="A77" s="47"/>
      <c r="B77" s="69" t="s">
        <v>87</v>
      </c>
      <c r="C77" s="69"/>
      <c r="D77" s="47"/>
      <c r="E77" s="47"/>
    </row>
    <row r="78" spans="1:5" ht="15.75">
      <c r="A78" s="47"/>
      <c r="B78" s="69" t="s">
        <v>88</v>
      </c>
      <c r="C78" s="69"/>
      <c r="D78" s="47"/>
      <c r="E78" s="47"/>
    </row>
    <row r="79" spans="1:5" ht="15.75">
      <c r="A79" s="47"/>
      <c r="B79" s="70"/>
      <c r="C79" s="47"/>
      <c r="D79" s="47"/>
      <c r="E79" s="47"/>
    </row>
    <row r="80" spans="1:5" ht="15.75">
      <c r="A80" s="47"/>
      <c r="B80" s="70"/>
      <c r="C80" s="47"/>
      <c r="D80" s="47"/>
      <c r="E80" s="47"/>
    </row>
    <row r="81" spans="1:5" ht="15.75">
      <c r="A81" s="47"/>
      <c r="B81" s="70"/>
      <c r="C81" s="47"/>
      <c r="D81" s="47"/>
      <c r="E81" s="47"/>
    </row>
    <row r="82" spans="1:5" ht="15.75">
      <c r="A82" s="47"/>
      <c r="B82" s="71"/>
      <c r="C82" s="71"/>
      <c r="D82" s="47"/>
      <c r="E82" s="47"/>
    </row>
    <row r="83" spans="1:5" ht="15.75">
      <c r="A83" s="47"/>
      <c r="B83" s="71"/>
      <c r="C83" s="71"/>
      <c r="D83" s="47"/>
      <c r="E83" s="47"/>
    </row>
  </sheetData>
  <sheetProtection/>
  <mergeCells count="1">
    <mergeCell ref="A1:E1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9.140625" style="27" customWidth="1"/>
    <col min="2" max="2" width="11.7109375" style="27" customWidth="1"/>
    <col min="3" max="3" width="13.421875" style="27" customWidth="1"/>
    <col min="4" max="4" width="16.7109375" style="27" customWidth="1"/>
    <col min="5" max="16384" width="9.140625" style="27" customWidth="1"/>
  </cols>
  <sheetData>
    <row r="1" spans="1:4" ht="18">
      <c r="A1" s="168" t="s">
        <v>86</v>
      </c>
      <c r="B1" s="168"/>
      <c r="C1" s="168"/>
      <c r="D1" s="168"/>
    </row>
    <row r="2" spans="1:4" ht="34.5" customHeight="1">
      <c r="A2" s="170" t="s">
        <v>94</v>
      </c>
      <c r="B2" s="170"/>
      <c r="C2" s="170"/>
      <c r="D2" s="170"/>
    </row>
    <row r="3" spans="1:4" ht="15.75">
      <c r="A3" s="171" t="s">
        <v>242</v>
      </c>
      <c r="B3" s="171"/>
      <c r="C3" s="171"/>
      <c r="D3" s="171"/>
    </row>
    <row r="4" spans="1:4" ht="15">
      <c r="A4" s="72"/>
      <c r="B4" s="72"/>
      <c r="C4" s="72"/>
      <c r="D4" s="72"/>
    </row>
    <row r="5" spans="1:4" ht="30">
      <c r="A5" s="46" t="s">
        <v>95</v>
      </c>
      <c r="B5" s="46" t="s">
        <v>96</v>
      </c>
      <c r="C5" s="107" t="s">
        <v>237</v>
      </c>
      <c r="D5" s="108" t="s">
        <v>239</v>
      </c>
    </row>
    <row r="6" spans="1:4" ht="18.75">
      <c r="A6" s="73" t="s">
        <v>232</v>
      </c>
      <c r="B6" s="74"/>
      <c r="C6" s="74">
        <f>C7</f>
        <v>641199</v>
      </c>
      <c r="D6" s="74">
        <f>D7</f>
        <v>641199</v>
      </c>
    </row>
    <row r="7" spans="1:4" ht="15.75" thickBot="1">
      <c r="A7" s="48" t="s">
        <v>97</v>
      </c>
      <c r="B7" s="49"/>
      <c r="C7" s="50">
        <f>SUM(C8:C27)</f>
        <v>641199</v>
      </c>
      <c r="D7" s="50">
        <f>SUM(D8:D27)</f>
        <v>641199</v>
      </c>
    </row>
    <row r="8" spans="1:4" ht="15.75" thickBot="1">
      <c r="A8" s="48" t="s">
        <v>224</v>
      </c>
      <c r="B8" s="147" t="s">
        <v>221</v>
      </c>
      <c r="C8" s="50">
        <v>15</v>
      </c>
      <c r="D8" s="50">
        <v>15</v>
      </c>
    </row>
    <row r="9" spans="1:4" ht="15.75" thickBot="1">
      <c r="A9" s="51" t="s">
        <v>219</v>
      </c>
      <c r="B9" s="49"/>
      <c r="C9" s="50"/>
      <c r="D9" s="50"/>
    </row>
    <row r="10" spans="1:4" ht="15.75" customHeight="1" hidden="1">
      <c r="A10" s="52" t="s">
        <v>120</v>
      </c>
      <c r="B10" s="53" t="s">
        <v>121</v>
      </c>
      <c r="C10" s="50"/>
      <c r="D10" s="50"/>
    </row>
    <row r="11" spans="1:4" ht="16.5" thickBot="1">
      <c r="A11" s="52" t="s">
        <v>122</v>
      </c>
      <c r="B11" s="53" t="s">
        <v>123</v>
      </c>
      <c r="C11" s="50"/>
      <c r="D11" s="50"/>
    </row>
    <row r="12" spans="1:4" ht="16.5" thickBot="1">
      <c r="A12" s="52" t="s">
        <v>124</v>
      </c>
      <c r="B12" s="53" t="s">
        <v>125</v>
      </c>
      <c r="C12" s="50">
        <v>602281</v>
      </c>
      <c r="D12" s="50">
        <v>602281</v>
      </c>
    </row>
    <row r="13" spans="1:4" ht="16.5" thickBot="1">
      <c r="A13" s="52" t="s">
        <v>98</v>
      </c>
      <c r="B13" s="49"/>
      <c r="C13" s="50"/>
      <c r="D13" s="50"/>
    </row>
    <row r="14" spans="1:4" ht="15.75" thickBot="1">
      <c r="A14" s="48" t="s">
        <v>194</v>
      </c>
      <c r="B14" s="49"/>
      <c r="C14" s="50"/>
      <c r="D14" s="50"/>
    </row>
    <row r="15" spans="1:4" ht="16.5" thickBot="1">
      <c r="A15" s="52" t="s">
        <v>222</v>
      </c>
      <c r="B15" s="53"/>
      <c r="C15" s="50"/>
      <c r="D15" s="50"/>
    </row>
    <row r="16" spans="1:4" ht="16.5" thickBot="1">
      <c r="A16" s="52" t="s">
        <v>99</v>
      </c>
      <c r="B16" s="53" t="s">
        <v>100</v>
      </c>
      <c r="C16" s="50">
        <v>0</v>
      </c>
      <c r="D16" s="50"/>
    </row>
    <row r="17" spans="1:4" ht="16.5" thickBot="1">
      <c r="A17" s="52" t="s">
        <v>126</v>
      </c>
      <c r="B17" s="53" t="s">
        <v>101</v>
      </c>
      <c r="C17" s="54"/>
      <c r="D17" s="54"/>
    </row>
    <row r="18" spans="1:4" ht="16.5" thickBot="1">
      <c r="A18" s="52" t="s">
        <v>127</v>
      </c>
      <c r="B18" s="53" t="s">
        <v>128</v>
      </c>
      <c r="C18" s="54"/>
      <c r="D18" s="54"/>
    </row>
    <row r="19" spans="1:4" ht="16.5" thickBot="1">
      <c r="A19" s="52" t="s">
        <v>129</v>
      </c>
      <c r="B19" s="53" t="s">
        <v>102</v>
      </c>
      <c r="C19" s="54"/>
      <c r="D19" s="54"/>
    </row>
    <row r="20" spans="1:4" ht="16.5" thickBot="1">
      <c r="A20" s="52" t="s">
        <v>130</v>
      </c>
      <c r="B20" s="53" t="s">
        <v>103</v>
      </c>
      <c r="C20" s="50">
        <v>-4667</v>
      </c>
      <c r="D20" s="50">
        <v>-4667</v>
      </c>
    </row>
    <row r="21" spans="1:4" ht="16.5" thickBot="1">
      <c r="A21" s="52" t="s">
        <v>131</v>
      </c>
      <c r="B21" s="53" t="s">
        <v>104</v>
      </c>
      <c r="C21" s="50">
        <v>0</v>
      </c>
      <c r="D21" s="50">
        <v>0</v>
      </c>
    </row>
    <row r="22" spans="1:4" ht="16.5" thickBot="1">
      <c r="A22" s="52" t="s">
        <v>105</v>
      </c>
      <c r="B22" s="53"/>
      <c r="C22" s="50"/>
      <c r="D22" s="50"/>
    </row>
    <row r="23" spans="1:4" ht="15.75" thickBot="1">
      <c r="A23" s="48" t="s">
        <v>196</v>
      </c>
      <c r="B23" s="110" t="s">
        <v>195</v>
      </c>
      <c r="C23" s="50">
        <v>-10150</v>
      </c>
      <c r="D23" s="50">
        <v>-10150</v>
      </c>
    </row>
    <row r="24" spans="1:4" ht="16.5" thickBot="1">
      <c r="A24" s="52" t="s">
        <v>223</v>
      </c>
      <c r="B24" s="53"/>
      <c r="C24" s="50"/>
      <c r="D24" s="50"/>
    </row>
    <row r="25" spans="1:4" ht="16.5" thickBot="1">
      <c r="A25" s="52" t="s">
        <v>231</v>
      </c>
      <c r="B25" s="53"/>
      <c r="C25" s="50"/>
      <c r="D25" s="50"/>
    </row>
    <row r="26" spans="1:4" ht="16.5" thickBot="1">
      <c r="A26" s="52" t="s">
        <v>134</v>
      </c>
      <c r="B26" s="53"/>
      <c r="C26" s="50">
        <v>97732</v>
      </c>
      <c r="D26" s="50">
        <v>97732</v>
      </c>
    </row>
    <row r="27" spans="1:4" ht="31.5" customHeight="1" thickBot="1">
      <c r="A27" s="52" t="s">
        <v>135</v>
      </c>
      <c r="B27" s="53" t="s">
        <v>136</v>
      </c>
      <c r="C27" s="145">
        <v>-44012</v>
      </c>
      <c r="D27" s="145">
        <v>-44012</v>
      </c>
    </row>
    <row r="28" spans="1:4" ht="15.75" thickBot="1">
      <c r="A28" s="48" t="s">
        <v>106</v>
      </c>
      <c r="B28" s="49"/>
      <c r="C28" s="50"/>
      <c r="D28" s="50"/>
    </row>
    <row r="29" spans="1:4" ht="15.75" thickBot="1">
      <c r="A29" s="48" t="s">
        <v>193</v>
      </c>
      <c r="B29" s="49"/>
      <c r="C29" s="50">
        <f>SUM(C30:C38)</f>
        <v>641199</v>
      </c>
      <c r="D29" s="50">
        <f>SUM(D30:D38)</f>
        <v>641154</v>
      </c>
    </row>
    <row r="30" spans="1:4" ht="16.5" thickBot="1">
      <c r="A30" s="52" t="s">
        <v>137</v>
      </c>
      <c r="B30" s="53" t="s">
        <v>107</v>
      </c>
      <c r="C30" s="50">
        <v>36316</v>
      </c>
      <c r="D30" s="50">
        <v>36316</v>
      </c>
    </row>
    <row r="31" spans="1:4" ht="16.5" thickBot="1">
      <c r="A31" s="52" t="s">
        <v>108</v>
      </c>
      <c r="B31" s="53" t="s">
        <v>109</v>
      </c>
      <c r="C31" s="50">
        <v>471550</v>
      </c>
      <c r="D31" s="50">
        <v>471550</v>
      </c>
    </row>
    <row r="32" spans="1:4" ht="16.5" thickBot="1">
      <c r="A32" s="52" t="s">
        <v>138</v>
      </c>
      <c r="B32" s="53" t="s">
        <v>110</v>
      </c>
      <c r="C32" s="50">
        <v>91572</v>
      </c>
      <c r="D32" s="50">
        <v>91527</v>
      </c>
    </row>
    <row r="33" spans="1:4" ht="16.5" thickBot="1">
      <c r="A33" s="52" t="s">
        <v>111</v>
      </c>
      <c r="B33" s="53" t="s">
        <v>112</v>
      </c>
      <c r="C33" s="50">
        <v>41761</v>
      </c>
      <c r="D33" s="50">
        <v>41761</v>
      </c>
    </row>
    <row r="34" spans="1:4" ht="16.5" thickBot="1">
      <c r="A34" s="52" t="s">
        <v>113</v>
      </c>
      <c r="B34" s="53" t="s">
        <v>114</v>
      </c>
      <c r="C34" s="50">
        <v>0</v>
      </c>
      <c r="D34" s="50">
        <v>0</v>
      </c>
    </row>
    <row r="35" spans="1:4" ht="30.75" thickBot="1">
      <c r="A35" s="52" t="s">
        <v>139</v>
      </c>
      <c r="B35" s="53" t="s">
        <v>115</v>
      </c>
      <c r="C35" s="50">
        <v>0</v>
      </c>
      <c r="D35" s="50">
        <v>0</v>
      </c>
    </row>
    <row r="36" spans="1:4" ht="30.75" thickBot="1">
      <c r="A36" s="52" t="s">
        <v>140</v>
      </c>
      <c r="B36" s="53" t="s">
        <v>116</v>
      </c>
      <c r="C36" s="50"/>
      <c r="D36" s="50"/>
    </row>
    <row r="37" spans="1:4" ht="16.5" thickBot="1">
      <c r="A37" s="52" t="s">
        <v>117</v>
      </c>
      <c r="B37" s="53" t="s">
        <v>118</v>
      </c>
      <c r="C37" s="50">
        <v>0</v>
      </c>
      <c r="D37" s="50">
        <v>0</v>
      </c>
    </row>
    <row r="38" spans="1:4" ht="16.5" thickBot="1">
      <c r="A38" s="52" t="s">
        <v>141</v>
      </c>
      <c r="B38" s="53"/>
      <c r="C38" s="50"/>
      <c r="D38" s="50"/>
    </row>
    <row r="39" spans="1:4" ht="15">
      <c r="A39" s="46"/>
      <c r="B39" s="46"/>
      <c r="C39" s="45"/>
      <c r="D39" s="46"/>
    </row>
    <row r="40" spans="1:4" ht="37.5">
      <c r="A40" s="75" t="s">
        <v>147</v>
      </c>
      <c r="B40" s="74"/>
      <c r="C40" s="74">
        <f>C41</f>
        <v>0</v>
      </c>
      <c r="D40" s="74">
        <f>D41</f>
        <v>0</v>
      </c>
    </row>
    <row r="41" spans="1:4" ht="15.75" thickBot="1">
      <c r="A41" s="51" t="s">
        <v>97</v>
      </c>
      <c r="B41" s="49"/>
      <c r="C41" s="50">
        <f>SUM(C42:C61)</f>
        <v>0</v>
      </c>
      <c r="D41" s="50">
        <f>SUM(D42:D61)</f>
        <v>0</v>
      </c>
    </row>
    <row r="42" spans="1:4" ht="15.75" thickBot="1">
      <c r="A42" s="51" t="s">
        <v>220</v>
      </c>
      <c r="B42" s="146" t="s">
        <v>221</v>
      </c>
      <c r="C42" s="50">
        <v>0</v>
      </c>
      <c r="D42" s="50">
        <v>0</v>
      </c>
    </row>
    <row r="43" spans="1:4" ht="15.75" thickBot="1">
      <c r="A43" s="51" t="s">
        <v>219</v>
      </c>
      <c r="B43" s="49"/>
      <c r="C43" s="50"/>
      <c r="D43" s="50"/>
    </row>
    <row r="44" spans="1:4" ht="16.5" thickBot="1">
      <c r="A44" s="52" t="s">
        <v>142</v>
      </c>
      <c r="B44" s="53" t="s">
        <v>121</v>
      </c>
      <c r="C44" s="50">
        <v>0</v>
      </c>
      <c r="D44" s="50">
        <v>0</v>
      </c>
    </row>
    <row r="45" spans="1:4" ht="16.5" thickBot="1">
      <c r="A45" s="52" t="s">
        <v>122</v>
      </c>
      <c r="B45" s="53" t="s">
        <v>123</v>
      </c>
      <c r="C45" s="50"/>
      <c r="D45" s="50"/>
    </row>
    <row r="46" spans="1:4" ht="16.5" thickBot="1">
      <c r="A46" s="52" t="s">
        <v>124</v>
      </c>
      <c r="B46" s="53" t="s">
        <v>125</v>
      </c>
      <c r="C46" s="50">
        <v>0</v>
      </c>
      <c r="D46" s="50">
        <v>0</v>
      </c>
    </row>
    <row r="47" spans="1:4" ht="16.5" thickBot="1">
      <c r="A47" s="52" t="s">
        <v>98</v>
      </c>
      <c r="B47" s="49"/>
      <c r="C47" s="50"/>
      <c r="D47" s="50"/>
    </row>
    <row r="48" spans="1:4" ht="15.75" thickBot="1">
      <c r="A48" s="51" t="s">
        <v>197</v>
      </c>
      <c r="B48" s="49"/>
      <c r="C48" s="50"/>
      <c r="D48" s="50"/>
    </row>
    <row r="49" spans="1:4" ht="15" customHeight="1" thickBot="1">
      <c r="A49" s="52" t="s">
        <v>143</v>
      </c>
      <c r="B49" s="53"/>
      <c r="C49" s="50"/>
      <c r="D49" s="50"/>
    </row>
    <row r="50" spans="1:4" ht="16.5" thickBot="1">
      <c r="A50" s="52" t="s">
        <v>99</v>
      </c>
      <c r="B50" s="53" t="s">
        <v>100</v>
      </c>
      <c r="C50" s="50">
        <v>0</v>
      </c>
      <c r="D50" s="50">
        <v>0</v>
      </c>
    </row>
    <row r="51" spans="1:4" ht="16.5" thickBot="1">
      <c r="A51" s="52" t="s">
        <v>144</v>
      </c>
      <c r="B51" s="53" t="s">
        <v>101</v>
      </c>
      <c r="C51" s="50"/>
      <c r="D51" s="50"/>
    </row>
    <row r="52" spans="1:4" ht="16.5" thickBot="1">
      <c r="A52" s="52" t="s">
        <v>145</v>
      </c>
      <c r="B52" s="53" t="s">
        <v>128</v>
      </c>
      <c r="C52" s="50"/>
      <c r="D52" s="50"/>
    </row>
    <row r="53" spans="1:4" ht="15" customHeight="1" thickBot="1">
      <c r="A53" s="52" t="s">
        <v>129</v>
      </c>
      <c r="B53" s="53" t="s">
        <v>103</v>
      </c>
      <c r="C53" s="50">
        <v>0</v>
      </c>
      <c r="D53" s="50">
        <v>0</v>
      </c>
    </row>
    <row r="54" spans="1:4" ht="15" customHeight="1" hidden="1">
      <c r="A54" s="52" t="s">
        <v>130</v>
      </c>
      <c r="B54" s="53" t="s">
        <v>103</v>
      </c>
      <c r="C54" s="50"/>
      <c r="D54" s="50"/>
    </row>
    <row r="55" spans="1:4" ht="16.5" thickBot="1">
      <c r="A55" s="52" t="s">
        <v>131</v>
      </c>
      <c r="B55" s="53" t="s">
        <v>104</v>
      </c>
      <c r="C55" s="50">
        <v>0</v>
      </c>
      <c r="D55" s="50">
        <v>0</v>
      </c>
    </row>
    <row r="56" spans="1:4" ht="1.5" customHeight="1" hidden="1">
      <c r="A56" s="52" t="s">
        <v>105</v>
      </c>
      <c r="B56" s="53"/>
      <c r="C56" s="50"/>
      <c r="D56" s="50"/>
    </row>
    <row r="57" spans="1:4" ht="15.75" thickBot="1">
      <c r="A57" s="51"/>
      <c r="B57" s="49"/>
      <c r="C57" s="50"/>
      <c r="D57" s="50"/>
    </row>
    <row r="58" spans="1:4" ht="16.5" thickBot="1">
      <c r="A58" s="52" t="s">
        <v>132</v>
      </c>
      <c r="B58" s="53"/>
      <c r="C58" s="50"/>
      <c r="D58" s="50"/>
    </row>
    <row r="59" spans="1:4" ht="16.5" thickBot="1">
      <c r="A59" s="52" t="s">
        <v>133</v>
      </c>
      <c r="B59" s="53"/>
      <c r="C59" s="50"/>
      <c r="D59" s="50"/>
    </row>
    <row r="60" spans="1:4" ht="16.5" thickBot="1">
      <c r="A60" s="52" t="s">
        <v>134</v>
      </c>
      <c r="B60" s="53"/>
      <c r="C60" s="50"/>
      <c r="D60" s="50"/>
    </row>
    <row r="61" spans="1:4" ht="16.5" thickBot="1">
      <c r="A61" s="52" t="s">
        <v>135</v>
      </c>
      <c r="B61" s="53" t="s">
        <v>136</v>
      </c>
      <c r="C61" s="50">
        <v>0</v>
      </c>
      <c r="D61" s="50">
        <v>0</v>
      </c>
    </row>
    <row r="62" spans="1:4" ht="15.75" thickBot="1">
      <c r="A62" s="51" t="s">
        <v>106</v>
      </c>
      <c r="B62" s="49"/>
      <c r="C62" s="50">
        <f>SUM(C63:C72)</f>
        <v>0</v>
      </c>
      <c r="D62" s="50">
        <f>SUM(D63:D72)</f>
        <v>0</v>
      </c>
    </row>
    <row r="63" spans="1:4" ht="15.75" thickBot="1">
      <c r="A63" s="48" t="s">
        <v>146</v>
      </c>
      <c r="B63" s="49"/>
      <c r="C63" s="50"/>
      <c r="D63" s="50"/>
    </row>
    <row r="64" spans="1:4" ht="16.5" thickBot="1">
      <c r="A64" s="52" t="s">
        <v>137</v>
      </c>
      <c r="B64" s="53" t="s">
        <v>107</v>
      </c>
      <c r="C64" s="50">
        <v>0</v>
      </c>
      <c r="D64" s="50">
        <v>0</v>
      </c>
    </row>
    <row r="65" spans="1:4" ht="16.5" thickBot="1">
      <c r="A65" s="52" t="s">
        <v>108</v>
      </c>
      <c r="B65" s="53" t="s">
        <v>109</v>
      </c>
      <c r="C65" s="50">
        <v>0</v>
      </c>
      <c r="D65" s="50">
        <v>0</v>
      </c>
    </row>
    <row r="66" spans="1:4" ht="16.5" thickBot="1">
      <c r="A66" s="52" t="s">
        <v>138</v>
      </c>
      <c r="B66" s="53" t="s">
        <v>110</v>
      </c>
      <c r="C66" s="50">
        <v>0</v>
      </c>
      <c r="D66" s="50">
        <v>0</v>
      </c>
    </row>
    <row r="67" spans="1:4" ht="16.5" thickBot="1">
      <c r="A67" s="52" t="s">
        <v>111</v>
      </c>
      <c r="B67" s="53" t="s">
        <v>112</v>
      </c>
      <c r="C67" s="50">
        <v>0</v>
      </c>
      <c r="D67" s="50">
        <v>0</v>
      </c>
    </row>
    <row r="68" spans="1:4" ht="16.5" thickBot="1">
      <c r="A68" s="52" t="s">
        <v>113</v>
      </c>
      <c r="B68" s="53" t="s">
        <v>114</v>
      </c>
      <c r="C68" s="50">
        <v>0</v>
      </c>
      <c r="D68" s="50">
        <v>0</v>
      </c>
    </row>
    <row r="69" spans="1:4" ht="30.75" thickBot="1">
      <c r="A69" s="52" t="s">
        <v>139</v>
      </c>
      <c r="B69" s="53" t="s">
        <v>115</v>
      </c>
      <c r="C69" s="50">
        <v>0</v>
      </c>
      <c r="D69" s="50">
        <v>0</v>
      </c>
    </row>
    <row r="70" spans="1:4" ht="30.75" thickBot="1">
      <c r="A70" s="52" t="s">
        <v>140</v>
      </c>
      <c r="B70" s="53" t="s">
        <v>116</v>
      </c>
      <c r="C70" s="55">
        <v>0</v>
      </c>
      <c r="D70" s="55">
        <v>0</v>
      </c>
    </row>
    <row r="71" spans="1:4" ht="30.75" thickBot="1">
      <c r="A71" s="52" t="s">
        <v>140</v>
      </c>
      <c r="B71" s="53"/>
      <c r="C71" s="55"/>
      <c r="D71" s="55"/>
    </row>
    <row r="72" spans="1:4" ht="16.5" thickBot="1">
      <c r="A72" s="52" t="s">
        <v>117</v>
      </c>
      <c r="B72" s="53" t="s">
        <v>118</v>
      </c>
      <c r="C72" s="50">
        <v>0</v>
      </c>
      <c r="D72" s="50">
        <v>0</v>
      </c>
    </row>
    <row r="73" spans="1:4" ht="16.5" thickBot="1">
      <c r="A73" s="52"/>
      <c r="B73" s="53"/>
      <c r="C73" s="50"/>
      <c r="D73" s="50"/>
    </row>
    <row r="74" spans="1:4" ht="37.5">
      <c r="A74" s="75" t="s">
        <v>233</v>
      </c>
      <c r="B74" s="74"/>
      <c r="C74" s="74">
        <f>C75</f>
        <v>0</v>
      </c>
      <c r="D74" s="74">
        <f>D75</f>
        <v>0</v>
      </c>
    </row>
    <row r="75" spans="1:4" ht="15.75" thickBot="1">
      <c r="A75" s="51" t="s">
        <v>97</v>
      </c>
      <c r="B75" s="49"/>
      <c r="C75" s="50">
        <f>SUM(C76:C95)</f>
        <v>0</v>
      </c>
      <c r="D75" s="50">
        <f>SUM(D76:D95)</f>
        <v>0</v>
      </c>
    </row>
    <row r="76" spans="1:4" ht="15.75" thickBot="1">
      <c r="A76" s="51" t="s">
        <v>234</v>
      </c>
      <c r="B76" s="146" t="s">
        <v>235</v>
      </c>
      <c r="C76" s="50">
        <v>0</v>
      </c>
      <c r="D76" s="50">
        <v>0</v>
      </c>
    </row>
    <row r="77" spans="1:4" ht="15.75" thickBot="1">
      <c r="A77" s="51" t="s">
        <v>219</v>
      </c>
      <c r="B77" s="49"/>
      <c r="C77" s="50"/>
      <c r="D77" s="50"/>
    </row>
    <row r="78" spans="1:4" ht="16.5" thickBot="1">
      <c r="A78" s="52" t="s">
        <v>142</v>
      </c>
      <c r="B78" s="53" t="s">
        <v>121</v>
      </c>
      <c r="C78" s="50">
        <v>0</v>
      </c>
      <c r="D78" s="50">
        <v>0</v>
      </c>
    </row>
    <row r="79" spans="1:4" ht="16.5" thickBot="1">
      <c r="A79" s="52" t="s">
        <v>122</v>
      </c>
      <c r="B79" s="53" t="s">
        <v>123</v>
      </c>
      <c r="C79" s="50"/>
      <c r="D79" s="50"/>
    </row>
    <row r="80" spans="1:4" ht="16.5" thickBot="1">
      <c r="A80" s="52" t="s">
        <v>124</v>
      </c>
      <c r="B80" s="53" t="s">
        <v>125</v>
      </c>
      <c r="C80" s="50">
        <v>0</v>
      </c>
      <c r="D80" s="50">
        <v>0</v>
      </c>
    </row>
    <row r="81" spans="1:4" ht="16.5" thickBot="1">
      <c r="A81" s="52" t="s">
        <v>98</v>
      </c>
      <c r="B81" s="49"/>
      <c r="C81" s="50"/>
      <c r="D81" s="50"/>
    </row>
    <row r="82" spans="1:4" ht="15.75" thickBot="1">
      <c r="A82" s="51" t="s">
        <v>197</v>
      </c>
      <c r="B82" s="49"/>
      <c r="C82" s="50"/>
      <c r="D82" s="50"/>
    </row>
    <row r="83" spans="1:4" ht="16.5" thickBot="1">
      <c r="A83" s="52" t="s">
        <v>143</v>
      </c>
      <c r="B83" s="53"/>
      <c r="C83" s="50"/>
      <c r="D83" s="50"/>
    </row>
    <row r="84" spans="1:4" ht="16.5" thickBot="1">
      <c r="A84" s="52" t="s">
        <v>99</v>
      </c>
      <c r="B84" s="53" t="s">
        <v>100</v>
      </c>
      <c r="C84" s="50">
        <v>0</v>
      </c>
      <c r="D84" s="50">
        <v>0</v>
      </c>
    </row>
    <row r="85" spans="1:4" ht="16.5" thickBot="1">
      <c r="A85" s="52" t="s">
        <v>144</v>
      </c>
      <c r="B85" s="53" t="s">
        <v>101</v>
      </c>
      <c r="C85" s="50"/>
      <c r="D85" s="50"/>
    </row>
    <row r="86" spans="1:4" ht="16.5" thickBot="1">
      <c r="A86" s="52" t="s">
        <v>145</v>
      </c>
      <c r="B86" s="53" t="s">
        <v>128</v>
      </c>
      <c r="C86" s="50"/>
      <c r="D86" s="50"/>
    </row>
    <row r="87" spans="1:4" ht="16.5" thickBot="1">
      <c r="A87" s="52" t="s">
        <v>129</v>
      </c>
      <c r="B87" s="53" t="s">
        <v>103</v>
      </c>
      <c r="C87" s="50">
        <v>0</v>
      </c>
      <c r="D87" s="50">
        <v>0</v>
      </c>
    </row>
    <row r="88" spans="1:4" ht="16.5" thickBot="1">
      <c r="A88" s="52" t="s">
        <v>130</v>
      </c>
      <c r="B88" s="53" t="s">
        <v>103</v>
      </c>
      <c r="C88" s="50"/>
      <c r="D88" s="50"/>
    </row>
    <row r="89" spans="1:4" ht="16.5" thickBot="1">
      <c r="A89" s="52" t="s">
        <v>131</v>
      </c>
      <c r="B89" s="53" t="s">
        <v>104</v>
      </c>
      <c r="C89" s="50">
        <v>0</v>
      </c>
      <c r="D89" s="50">
        <v>0</v>
      </c>
    </row>
    <row r="90" spans="1:4" ht="15.75" thickBot="1">
      <c r="A90" s="48" t="s">
        <v>196</v>
      </c>
      <c r="B90" s="110" t="s">
        <v>195</v>
      </c>
      <c r="C90" s="50">
        <v>0</v>
      </c>
      <c r="D90" s="50">
        <v>0</v>
      </c>
    </row>
    <row r="91" spans="1:4" ht="15.75" thickBot="1">
      <c r="A91" s="51"/>
      <c r="B91" s="49"/>
      <c r="C91" s="50"/>
      <c r="D91" s="50"/>
    </row>
    <row r="92" spans="1:4" ht="16.5" thickBot="1">
      <c r="A92" s="52" t="s">
        <v>132</v>
      </c>
      <c r="B92" s="53"/>
      <c r="C92" s="50"/>
      <c r="D92" s="50"/>
    </row>
    <row r="93" spans="1:4" ht="16.5" thickBot="1">
      <c r="A93" s="52" t="s">
        <v>133</v>
      </c>
      <c r="B93" s="53"/>
      <c r="C93" s="50"/>
      <c r="D93" s="50"/>
    </row>
    <row r="94" spans="1:4" ht="16.5" thickBot="1">
      <c r="A94" s="52" t="s">
        <v>134</v>
      </c>
      <c r="B94" s="53"/>
      <c r="C94" s="50"/>
      <c r="D94" s="50"/>
    </row>
    <row r="95" spans="1:4" ht="16.5" thickBot="1">
      <c r="A95" s="52" t="s">
        <v>135</v>
      </c>
      <c r="B95" s="53" t="s">
        <v>136</v>
      </c>
      <c r="C95" s="50"/>
      <c r="D95" s="50"/>
    </row>
    <row r="96" spans="1:4" ht="15.75" thickBot="1">
      <c r="A96" s="51" t="s">
        <v>106</v>
      </c>
      <c r="B96" s="49"/>
      <c r="C96" s="50">
        <f>SUM(C97:C106)</f>
        <v>0</v>
      </c>
      <c r="D96" s="50">
        <f>SUM(D97:D106)</f>
        <v>0</v>
      </c>
    </row>
    <row r="97" spans="1:4" ht="15.75" thickBot="1">
      <c r="A97" s="48" t="s">
        <v>146</v>
      </c>
      <c r="B97" s="49"/>
      <c r="C97" s="50"/>
      <c r="D97" s="50"/>
    </row>
    <row r="98" spans="1:4" ht="16.5" thickBot="1">
      <c r="A98" s="52" t="s">
        <v>137</v>
      </c>
      <c r="B98" s="53" t="s">
        <v>107</v>
      </c>
      <c r="C98" s="50">
        <v>0</v>
      </c>
      <c r="D98" s="50">
        <v>0</v>
      </c>
    </row>
    <row r="99" spans="1:4" ht="16.5" thickBot="1">
      <c r="A99" s="52" t="s">
        <v>108</v>
      </c>
      <c r="B99" s="53" t="s">
        <v>109</v>
      </c>
      <c r="C99" s="50">
        <v>0</v>
      </c>
      <c r="D99" s="50">
        <v>0</v>
      </c>
    </row>
    <row r="100" spans="1:4" ht="16.5" thickBot="1">
      <c r="A100" s="52" t="s">
        <v>138</v>
      </c>
      <c r="B100" s="53" t="s">
        <v>110</v>
      </c>
      <c r="C100" s="50">
        <v>0</v>
      </c>
      <c r="D100" s="50">
        <v>0</v>
      </c>
    </row>
    <row r="101" spans="1:4" ht="16.5" thickBot="1">
      <c r="A101" s="52" t="s">
        <v>111</v>
      </c>
      <c r="B101" s="53" t="s">
        <v>112</v>
      </c>
      <c r="C101" s="50">
        <v>0</v>
      </c>
      <c r="D101" s="50">
        <v>0</v>
      </c>
    </row>
    <row r="102" spans="1:4" ht="16.5" thickBot="1">
      <c r="A102" s="52" t="s">
        <v>113</v>
      </c>
      <c r="B102" s="53" t="s">
        <v>114</v>
      </c>
      <c r="C102" s="50">
        <v>0</v>
      </c>
      <c r="D102" s="50">
        <v>0</v>
      </c>
    </row>
    <row r="103" spans="1:4" ht="30.75" thickBot="1">
      <c r="A103" s="52" t="s">
        <v>139</v>
      </c>
      <c r="B103" s="53" t="s">
        <v>115</v>
      </c>
      <c r="C103" s="50">
        <v>0</v>
      </c>
      <c r="D103" s="50">
        <v>0</v>
      </c>
    </row>
    <row r="104" spans="1:4" ht="30.75" thickBot="1">
      <c r="A104" s="52" t="s">
        <v>140</v>
      </c>
      <c r="B104" s="53" t="s">
        <v>116</v>
      </c>
      <c r="C104" s="55">
        <v>0</v>
      </c>
      <c r="D104" s="55">
        <v>0</v>
      </c>
    </row>
    <row r="105" spans="1:4" ht="30.75" thickBot="1">
      <c r="A105" s="52" t="s">
        <v>140</v>
      </c>
      <c r="B105" s="53"/>
      <c r="C105" s="55"/>
      <c r="D105" s="55"/>
    </row>
    <row r="106" spans="1:4" ht="16.5" thickBot="1">
      <c r="A106" s="52" t="s">
        <v>117</v>
      </c>
      <c r="B106" s="53" t="s">
        <v>118</v>
      </c>
      <c r="C106" s="50">
        <v>0</v>
      </c>
      <c r="D106" s="50">
        <v>0</v>
      </c>
    </row>
    <row r="107" spans="1:4" ht="16.5" thickBot="1">
      <c r="A107" s="52"/>
      <c r="B107" s="53"/>
      <c r="C107" s="50"/>
      <c r="D107" s="50"/>
    </row>
    <row r="108" spans="1:4" ht="19.5" thickBot="1">
      <c r="A108" s="136" t="s">
        <v>141</v>
      </c>
      <c r="B108" s="53"/>
      <c r="C108" s="54">
        <f>C6+C40+C74</f>
        <v>641199</v>
      </c>
      <c r="D108" s="54">
        <f>D6+D40+D74</f>
        <v>641199</v>
      </c>
    </row>
    <row r="109" spans="1:4" ht="15.75" thickBot="1">
      <c r="A109" s="51"/>
      <c r="B109" s="49"/>
      <c r="C109" s="49"/>
      <c r="D109" s="49"/>
    </row>
    <row r="110" spans="1:4" ht="15.75">
      <c r="A110" s="47"/>
      <c r="B110" s="47"/>
      <c r="C110" s="47"/>
      <c r="D110" s="47"/>
    </row>
    <row r="111" spans="1:4" ht="15.75">
      <c r="A111" s="69" t="s">
        <v>87</v>
      </c>
      <c r="B111" s="69"/>
      <c r="C111" s="47"/>
      <c r="D111" s="47"/>
    </row>
    <row r="112" spans="1:4" ht="15.75">
      <c r="A112" s="69" t="s">
        <v>88</v>
      </c>
      <c r="B112" s="69"/>
      <c r="C112" s="47"/>
      <c r="D112" s="47"/>
    </row>
    <row r="113" spans="1:4" ht="15.75">
      <c r="A113" s="70"/>
      <c r="B113" s="47"/>
      <c r="C113" s="47"/>
      <c r="D113" s="47"/>
    </row>
    <row r="114" spans="1:4" ht="15.75">
      <c r="A114" s="70"/>
      <c r="B114" s="47"/>
      <c r="C114" s="47"/>
      <c r="D114" s="47"/>
    </row>
    <row r="115" spans="1:4" ht="15.75">
      <c r="A115" s="70"/>
      <c r="B115" s="47"/>
      <c r="C115" s="47"/>
      <c r="D115" s="47"/>
    </row>
    <row r="116" spans="1:4" ht="15.75">
      <c r="A116" s="71"/>
      <c r="B116" s="71"/>
      <c r="C116" s="47"/>
      <c r="D116" s="47"/>
    </row>
    <row r="117" spans="1:4" ht="15.75">
      <c r="A117" s="71"/>
      <c r="B117" s="71"/>
      <c r="C117" s="47"/>
      <c r="D117" s="47"/>
    </row>
  </sheetData>
  <sheetProtection/>
  <mergeCells count="3">
    <mergeCell ref="A2:D2"/>
    <mergeCell ref="A3:D3"/>
    <mergeCell ref="A1:D1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Bourgas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ar1</cp:lastModifiedBy>
  <cp:lastPrinted>2017-06-13T07:35:06Z</cp:lastPrinted>
  <dcterms:created xsi:type="dcterms:W3CDTF">2003-02-20T07:46:06Z</dcterms:created>
  <dcterms:modified xsi:type="dcterms:W3CDTF">2017-06-30T11:14:34Z</dcterms:modified>
  <cp:category/>
  <cp:version/>
  <cp:contentType/>
  <cp:contentStatus/>
</cp:coreProperties>
</file>