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055" windowHeight="6045" activeTab="3"/>
  </bookViews>
  <sheets>
    <sheet name="ПРИХОДИ" sheetId="1" r:id="rId1"/>
    <sheet name="РАЗХОДИ" sheetId="2" r:id="rId2"/>
    <sheet name="КАПИТ.ПРОГРАMА" sheetId="3" r:id="rId3"/>
    <sheet name="Инд.разчет СЕС" sheetId="4" r:id="rId4"/>
  </sheets>
  <definedNames>
    <definedName name="_xlnm.Print_Area" localSheetId="0">'ПРИХОДИ'!$A$1:$G$107</definedName>
    <definedName name="_xlnm.Print_Area" localSheetId="1">'РАЗХОДИ'!$A$2:$G$192</definedName>
    <definedName name="_xlnm.Print_Titles" localSheetId="3">'Инд.разчет СЕС'!$2:$3</definedName>
    <definedName name="_xlnm.Print_Titles" localSheetId="0">'ПРИХОДИ'!$7:$8</definedName>
    <definedName name="_xlnm.Print_Titles" localSheetId="1">'РАЗХОДИ'!$8:$9</definedName>
  </definedNames>
  <calcPr fullCalcOnLoad="1"/>
</workbook>
</file>

<file path=xl/comments3.xml><?xml version="1.0" encoding="utf-8"?>
<comments xmlns="http://schemas.openxmlformats.org/spreadsheetml/2006/main">
  <authors>
    <author>USERNEW</author>
  </authors>
  <commentList>
    <comment ref="A54" authorId="0">
      <text>
        <r>
          <rPr>
            <b/>
            <sz val="8"/>
            <rFont val="Tahoma"/>
            <family val="0"/>
          </rPr>
          <t>USERNEW: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<sst xmlns="http://schemas.openxmlformats.org/spreadsheetml/2006/main" count="670" uniqueCount="307">
  <si>
    <t xml:space="preserve">№ </t>
  </si>
  <si>
    <t>§</t>
  </si>
  <si>
    <t>І</t>
  </si>
  <si>
    <t>ІІ</t>
  </si>
  <si>
    <t xml:space="preserve"> - данък в/у недвижими имоти</t>
  </si>
  <si>
    <t xml:space="preserve"> - данък в/у превозните средства</t>
  </si>
  <si>
    <t>НЕДАНЪЧНИ ПРИХОДИ</t>
  </si>
  <si>
    <t>ІІІ</t>
  </si>
  <si>
    <t xml:space="preserve"> - приходи от наеми на имущество</t>
  </si>
  <si>
    <t xml:space="preserve"> - приходи от наеми на земя</t>
  </si>
  <si>
    <t xml:space="preserve"> - приходи от дивиденти</t>
  </si>
  <si>
    <t xml:space="preserve"> - за ползване детски градини</t>
  </si>
  <si>
    <t xml:space="preserve"> - за ползване пазари, тротоари, улични платна и др.</t>
  </si>
  <si>
    <t xml:space="preserve"> - за битови отпадъци</t>
  </si>
  <si>
    <t xml:space="preserve"> - за технически услуги</t>
  </si>
  <si>
    <t xml:space="preserve"> - за административни услуги</t>
  </si>
  <si>
    <t xml:space="preserve"> - глоби, санкции, неуст., нак.лихви, обезщетения и начети</t>
  </si>
  <si>
    <t xml:space="preserve"> - други неданъчни приходи</t>
  </si>
  <si>
    <t>ВСИЧКО НЕДАНЪЧНИ ПРИХОДИ:</t>
  </si>
  <si>
    <t>ВСИЧКО СОБСТВЕНИ ПРИХОДИ:</t>
  </si>
  <si>
    <t>ВЗАИМООТНОШЕНИЯ  С  ЦБ</t>
  </si>
  <si>
    <t>ІV</t>
  </si>
  <si>
    <t>ТРАНСФЕРИ</t>
  </si>
  <si>
    <t>V</t>
  </si>
  <si>
    <t>VІІ</t>
  </si>
  <si>
    <t>ДЕПОЗИТИ И СР-ВА ПО СМЕТКИ</t>
  </si>
  <si>
    <t>ОБЩО  ПРИХОДИ  ЗА  ДЪРЖАВНИ  ДЕЙНОСТИ</t>
  </si>
  <si>
    <t>ИМУЩЕСТВЕНИ  ДАНЪЦИ</t>
  </si>
  <si>
    <t>ПРИХОДИ И ДОХОДИ ОТ СОБСТВЕНОСТ</t>
  </si>
  <si>
    <t>ОБЩИНСКИ  ТАКСИ</t>
  </si>
  <si>
    <t>ГЛОБИ ,САНКЦИИ И НАКАЗ.ЛИХВИ</t>
  </si>
  <si>
    <t>ДРУГИ НЕД.ПРИХОДИ</t>
  </si>
  <si>
    <t>СЪБР.И ВНЕС.ДДС И ДР.ДАН.В ПРОД.</t>
  </si>
  <si>
    <t>ОБЩО ПРИХОДИ  ЗА  ОБЩИНСКИ  ДЕЙНОСТИ:</t>
  </si>
  <si>
    <t>ПРИХОДИ ЗА ДЕЛЕГ.ДЪРЖАВНИ ДЕЙНОСТИ</t>
  </si>
  <si>
    <t>ОБЩИНСКИ ПРИХОДИ</t>
  </si>
  <si>
    <t>ВСИЧКО ПРИХОДИ</t>
  </si>
  <si>
    <t xml:space="preserve"> Други данъци</t>
  </si>
  <si>
    <t xml:space="preserve"> -внесен данък в/у продажб.стоп.д-ст</t>
  </si>
  <si>
    <t xml:space="preserve"> - данък при придобиване на имущ.по дарение и възм.начин.</t>
  </si>
  <si>
    <t xml:space="preserve"> - постъпления от продажба на земя</t>
  </si>
  <si>
    <t>№</t>
  </si>
  <si>
    <t>VІ</t>
  </si>
  <si>
    <t>VІІІ</t>
  </si>
  <si>
    <t>ПРИХОДИ</t>
  </si>
  <si>
    <t>0103</t>
  </si>
  <si>
    <t>ПОЛУЧ.ТРАНСФЕРИ (СУБС/ВН.) ОТ ЦБ</t>
  </si>
  <si>
    <t>обща субсидия от ЦБ</t>
  </si>
  <si>
    <t xml:space="preserve"> - Патентен данък</t>
  </si>
  <si>
    <t>ВЗАИМООТНОШЕНИЯ С ЦБ</t>
  </si>
  <si>
    <t>ДАНЪЧНИ ПРИХОДИ</t>
  </si>
  <si>
    <t>ВСИЧКО ДАНЪЧНИ ПРИХОДИ</t>
  </si>
  <si>
    <t>ФИНАНСИРАНЕ НА ДЕФИЦИТА / ИЗЛИШЪКА</t>
  </si>
  <si>
    <t>ПОСТЪП. ОТ ПРОДАЖБА НА НЕФИНАН. АКТИВИ</t>
  </si>
  <si>
    <t xml:space="preserve"> - пост.от продажба на сгради</t>
  </si>
  <si>
    <t>ПРИХОДИ ОТ КОНЦЕСИИ</t>
  </si>
  <si>
    <t xml:space="preserve">   а) обща изравнителна субсидия от ЦБ за общини (+)</t>
  </si>
  <si>
    <t xml:space="preserve">   б) получ.от общин.целеви транс.(субс.) от ЦБ за кап.разходи</t>
  </si>
  <si>
    <t>ПОЛУЧ.ТРАНСФЕРИ (СУБС./ВН.) ОТ ЦБ  (НЕТО)</t>
  </si>
  <si>
    <t>ДЕПОЗИТИ И СРЕДСТВА ПО СМЕТКИ</t>
  </si>
  <si>
    <t>ОТБРАНА И СИГУРНОСТ</t>
  </si>
  <si>
    <t>ОБЩИ ДЪРЖАВНИ СЛУЖБИ</t>
  </si>
  <si>
    <t>ОБРАЗОВАНИЕ</t>
  </si>
  <si>
    <t>ЗДРАВЕОПАЗВАНЕ</t>
  </si>
  <si>
    <t>ВСИЧКО:</t>
  </si>
  <si>
    <t>ЧИТАЛИЩА</t>
  </si>
  <si>
    <t>НАИМЕНОВАНИЕ</t>
  </si>
  <si>
    <t>СОЦИАЛ.ОСИГУРЯВ.,ПОДПОМ. И ГРИЖИ</t>
  </si>
  <si>
    <t>ПРОГРАМИ ЗА ВРЕМЕННА ЗАЕТОСТ</t>
  </si>
  <si>
    <t>ЖИЛ.СТРОИТЕЛСТВО,БКС И ОПАЗВАНЕ НА ОКОЛНАТА СРЕДА</t>
  </si>
  <si>
    <t>ПОЧ.ДЕЛО,КУЛТУРА,РЕЛИГ.ДЕЙНОСТИ</t>
  </si>
  <si>
    <t xml:space="preserve"> - СПОРТНИ МЕРОПРИЯТИЯ</t>
  </si>
  <si>
    <t xml:space="preserve"> - СПОРТНИ КЛУБОВЕ</t>
  </si>
  <si>
    <t>ОБРЕДНИ ДОМОВЕ</t>
  </si>
  <si>
    <t>ИКОНОМИЧЕСКИ ДЕЙНОСТИ И УСЛУГИ</t>
  </si>
  <si>
    <t>НАИМЕНОВАНИЕ НА ПАРАГРАФА</t>
  </si>
  <si>
    <t>ВСИЧКО ПРИХОДИ ( І + ІІ )</t>
  </si>
  <si>
    <t>ОПЕРАЦИИ С ФИНАНСОВИ АКТИВИ И ПАСИВИ</t>
  </si>
  <si>
    <t xml:space="preserve"> - остатък в лв. от предх.период (+)</t>
  </si>
  <si>
    <t xml:space="preserve"> - приходи от лихви по текущи банкови сметки                    </t>
  </si>
  <si>
    <t>ВРЕМЕННИ БЕЗЛИХВЕНИ ЗАЕМИ</t>
  </si>
  <si>
    <t>ОП"ТРАНСПОРТ"</t>
  </si>
  <si>
    <t>СПОРТНИ БАЗИ ЗА СПОРТ ЗА ВСИЧКИ:</t>
  </si>
  <si>
    <t>ОСВЕТЛЕНИЕ:</t>
  </si>
  <si>
    <t>ВОДОСНАБДЯВАНЕ И КАНАЛИЗАЦИЯ:</t>
  </si>
  <si>
    <t>ЧИСТОТА:</t>
  </si>
  <si>
    <t>ОБЩИНСКА АДМИНИСТРАЦИЯ:</t>
  </si>
  <si>
    <t>ОБЩИНСКИ СЪВЕТИ:</t>
  </si>
  <si>
    <t>ЛИКВИД. НА ПОСЛ. ОТ СТИХ.БЕДСТВ.:</t>
  </si>
  <si>
    <t>ОБЩИНА  ВЕНЕЦ</t>
  </si>
  <si>
    <t>НЕХРИБАН АХМЕДОВА</t>
  </si>
  <si>
    <t>К М Е Т   НА ОБЩИНА ВЕНЕЦ</t>
  </si>
  <si>
    <t xml:space="preserve"> - остатък в лв.по банк.сметки от предх.период</t>
  </si>
  <si>
    <t xml:space="preserve">№ по </t>
  </si>
  <si>
    <t xml:space="preserve">  НАИМЕНОВАНИЕ НА ДЕЙНОСТТА</t>
  </si>
  <si>
    <t>§§</t>
  </si>
  <si>
    <t xml:space="preserve">Функция 01 Общи държавни служби </t>
  </si>
  <si>
    <t>функция 08 Икономически дейности и услуги</t>
  </si>
  <si>
    <t>Основен ремонт  Общинска пътна мрежа в т.ч.:</t>
  </si>
  <si>
    <t xml:space="preserve">Манастир-граница общ.(Провадия-Девня) </t>
  </si>
  <si>
    <t xml:space="preserve"> Индикативен годишен разчет за сметките за средства от ЕС </t>
  </si>
  <si>
    <t>Наименование</t>
  </si>
  <si>
    <t>№ на §§</t>
  </si>
  <si>
    <t>Приходи</t>
  </si>
  <si>
    <t>Всичко трансфери:</t>
  </si>
  <si>
    <t>Получ.(пред.) врем. безл. заеми от/за ЦБ (+/-):</t>
  </si>
  <si>
    <t>74-00</t>
  </si>
  <si>
    <t>74-11</t>
  </si>
  <si>
    <t>75-00</t>
  </si>
  <si>
    <t>76-00</t>
  </si>
  <si>
    <t>77-00</t>
  </si>
  <si>
    <t>Всичко временни безлихвени заеми:</t>
  </si>
  <si>
    <t>Разходи</t>
  </si>
  <si>
    <t>01-00</t>
  </si>
  <si>
    <t>Други възнаграждения и плащания за персонал</t>
  </si>
  <si>
    <t>02-00</t>
  </si>
  <si>
    <t>05-00</t>
  </si>
  <si>
    <t>Издръжка</t>
  </si>
  <si>
    <t>10-00</t>
  </si>
  <si>
    <t>Стипендии</t>
  </si>
  <si>
    <t>40-00</t>
  </si>
  <si>
    <t>43-00</t>
  </si>
  <si>
    <t>51-54</t>
  </si>
  <si>
    <t>Капиталови трансфери</t>
  </si>
  <si>
    <t>55-00</t>
  </si>
  <si>
    <t>І. ОБЕКТИ С ОБЩИНСКИ ХАРАКТЕР</t>
  </si>
  <si>
    <t>ВСИЧКО І + ІІ:</t>
  </si>
  <si>
    <t>Трансфери(субсидии,вн.) м/у бюдж.с/ки(+/-)</t>
  </si>
  <si>
    <t>61-00</t>
  </si>
  <si>
    <t>Трансфери м/у бюдж. и извънб. с/ки/ф.(+/-)</t>
  </si>
  <si>
    <t>62-00</t>
  </si>
  <si>
    <t xml:space="preserve">Трансфери м/у извънб. сметки/ф.(нето) </t>
  </si>
  <si>
    <t>63-00</t>
  </si>
  <si>
    <t xml:space="preserve">  получени заеми (+)</t>
  </si>
  <si>
    <t xml:space="preserve">  погасени заеми (-)</t>
  </si>
  <si>
    <t>74-12</t>
  </si>
  <si>
    <t>Врем.безл.заеми м/у бюджетни с/ки(нето)</t>
  </si>
  <si>
    <t xml:space="preserve">Врем.безл.заеми м/у бюдж.и извънб.с/ки </t>
  </si>
  <si>
    <t>Врем.безл.заеми м/у извънб.с/ки / фондове</t>
  </si>
  <si>
    <t>IІІ. Депозити и средства по сметки</t>
  </si>
  <si>
    <t>Остатък от предходния период (9501до 9506)(+)</t>
  </si>
  <si>
    <t>Наличн.в края на периода(9507до9512)(-)</t>
  </si>
  <si>
    <t>Депозити и средства по сметки (нето) (+/-)</t>
  </si>
  <si>
    <t>95-00</t>
  </si>
  <si>
    <t>Запл. и възнагр. за перс.,нает по тр.и сл.правоотн.</t>
  </si>
  <si>
    <t>Задължителни осиг. вноски от работодатели</t>
  </si>
  <si>
    <t>Субсидии за нефинансови предприятия и организации с нестопанска цел</t>
  </si>
  <si>
    <t>Придобиване на дълготрайни активи и основен ремонт (от §51 до § 54)</t>
  </si>
  <si>
    <t>Всичко разходи:</t>
  </si>
  <si>
    <t>Трансфери(субсидии,вн.) м/у юдж.с/ки(+/-)</t>
  </si>
  <si>
    <t>II. Веменни безлихвени заеми</t>
  </si>
  <si>
    <t xml:space="preserve">  - получени заеми (+)</t>
  </si>
  <si>
    <t xml:space="preserve">  - погасени заеми (-)</t>
  </si>
  <si>
    <t>Функция 827</t>
  </si>
  <si>
    <t>ПРОГРАМА ЗА РАЗВИТИЕ НА СЕЛСКИТЕ РАЙОНИ</t>
  </si>
  <si>
    <t>СОБСТВЕНИ ПРИХОДИ</t>
  </si>
  <si>
    <t xml:space="preserve"> - остатък по проект УСПЕХ</t>
  </si>
  <si>
    <t>88-03</t>
  </si>
  <si>
    <t>ІV.</t>
  </si>
  <si>
    <t>61-02</t>
  </si>
  <si>
    <t>В С И Ч К О  П Р И Х О Д И: ( І + ІІ + ІІІ+ІV)</t>
  </si>
  <si>
    <t>ПОЛИЦИЯ, ВЪТР.РЕД И СИГУРНОСТ</t>
  </si>
  <si>
    <t xml:space="preserve"> - ЦДГ - 311</t>
  </si>
  <si>
    <t>ДРУГИ Д-СТИ ПО СОЦ.ОСИГУРЯВАНЕ</t>
  </si>
  <si>
    <t>ЖИЛ.СТРОИТЕЛСТВО И БКС:</t>
  </si>
  <si>
    <t>ДРУГИ ДЕЙН. ПО ОПАЗВАНЕ НА ОКОЛ.СРЕДА:</t>
  </si>
  <si>
    <t xml:space="preserve"> - Столове - 336</t>
  </si>
  <si>
    <t>РЕЗЕРВ</t>
  </si>
  <si>
    <t>ОБЩО:( І+ІІ+ІІІ+ІV+V+VІ+VІІ+VІІІ+ІХ)</t>
  </si>
  <si>
    <t xml:space="preserve">% </t>
  </si>
  <si>
    <t>О Т Ч Е Т</t>
  </si>
  <si>
    <t>45-00</t>
  </si>
  <si>
    <t>46-00</t>
  </si>
  <si>
    <t>51-55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</si>
  <si>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</si>
  <si>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</si>
  <si>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</si>
  <si>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>Субсидии за организации с нестопанска цел</t>
  </si>
  <si>
    <t>Разходи за членски внос и участие в нетърговски организации и дейности</t>
  </si>
  <si>
    <t>Разходи за лихви по заеми от страната</t>
  </si>
  <si>
    <t>22-00</t>
  </si>
  <si>
    <t>Текущи трансфери, помощи и обезщетения за домакинствата</t>
  </si>
  <si>
    <t>Капиталови разходи</t>
  </si>
  <si>
    <t>42-00</t>
  </si>
  <si>
    <t>322 - ОУ</t>
  </si>
  <si>
    <t>ДЪРЖАВНИ И ОБЩИНСКИ ДЕЙНОСТИ</t>
  </si>
  <si>
    <t xml:space="preserve"> - остатък в лв. в края на периода (-)</t>
  </si>
  <si>
    <t>95-07</t>
  </si>
  <si>
    <t>Прдобиване на ДМА</t>
  </si>
  <si>
    <t>Придобиване на ДМА</t>
  </si>
  <si>
    <t>Придобиване на НДА</t>
  </si>
  <si>
    <t>ДЪРЖ. И ОБЩ. СЛУЖБИ И ДЕЙН. ПО ИЗБОРИТЕ</t>
  </si>
  <si>
    <t>ОТБРАНОТЕЛНО МОБИЛ. ПОДГОТОВКА</t>
  </si>
  <si>
    <t>X</t>
  </si>
  <si>
    <t>IX</t>
  </si>
  <si>
    <t>РАЗХОДИ НЕКЛАСИФ. В ДР. ФУНКЦИИ</t>
  </si>
  <si>
    <t>КАПИТАЛОВИ РАЗХОДИ-общо</t>
  </si>
  <si>
    <t>ЦС</t>
  </si>
  <si>
    <t>СП</t>
  </si>
  <si>
    <t>дейност</t>
  </si>
  <si>
    <t>ВИД СРЕДСТВА</t>
  </si>
  <si>
    <t xml:space="preserve">Функция </t>
  </si>
  <si>
    <t>Приходи от лихви и соц.услуги</t>
  </si>
  <si>
    <t>88-00</t>
  </si>
  <si>
    <t>Врем.съхранявани средства</t>
  </si>
  <si>
    <t>Приходи от лихви</t>
  </si>
  <si>
    <t>Придобиване на земя</t>
  </si>
  <si>
    <t>Основен ремонт на ДМА</t>
  </si>
  <si>
    <t>52-00</t>
  </si>
  <si>
    <t>Разходи по лихви по заеми от страната</t>
  </si>
  <si>
    <t>19-00</t>
  </si>
  <si>
    <t xml:space="preserve"> - за ползване на домашен социален патронаж и др.общински услуги</t>
  </si>
  <si>
    <t xml:space="preserve"> - други общински такси</t>
  </si>
  <si>
    <t>95-01</t>
  </si>
  <si>
    <t>Разходи за лихви по заеми в страната</t>
  </si>
  <si>
    <t>337-Извънучилищни дейности</t>
  </si>
  <si>
    <t>389-Други дейности по образованието</t>
  </si>
  <si>
    <t>469-Други дейности по здравеопазване</t>
  </si>
  <si>
    <t>62-02</t>
  </si>
  <si>
    <t>61-01</t>
  </si>
  <si>
    <t>61-05</t>
  </si>
  <si>
    <t>64-01</t>
  </si>
  <si>
    <t xml:space="preserve">получ. от общини целеви трансфери от ЦБ  </t>
  </si>
  <si>
    <t>възстановени трансфери за ЦБ</t>
  </si>
  <si>
    <t>45-01</t>
  </si>
  <si>
    <t>текущи помощи и дарения от страната</t>
  </si>
  <si>
    <t xml:space="preserve"> - текущи помощи и дарения от страната</t>
  </si>
  <si>
    <t>ТРАНСФЕРИ МЕЖДУ БЮДЖЕТИ (НЕТО)</t>
  </si>
  <si>
    <t xml:space="preserve"> -получени трансфери</t>
  </si>
  <si>
    <t xml:space="preserve"> - трансф. от МТСП по прогр. за осигуряване на заетост</t>
  </si>
  <si>
    <t xml:space="preserve">   б) получени трансфери (+)</t>
  </si>
  <si>
    <t xml:space="preserve">   а) предоставени трансфери (-)</t>
  </si>
  <si>
    <t xml:space="preserve"> - наказателни лихви за данъци, мита и осиг. вноски</t>
  </si>
  <si>
    <t xml:space="preserve"> - нетни прих. от прод. на услуги, стоки и продукция</t>
  </si>
  <si>
    <t>62-01</t>
  </si>
  <si>
    <t xml:space="preserve">   г)получ. трансф.от/за държ. п-тия в конс.фиск. п-ма</t>
  </si>
  <si>
    <t xml:space="preserve">   в) предоставени трансфери (-)</t>
  </si>
  <si>
    <t>II. Трансфери</t>
  </si>
  <si>
    <t>I. Приходи и доходи от собственост</t>
  </si>
  <si>
    <t>24-00</t>
  </si>
  <si>
    <t>III. Временни безлихв.заеми</t>
  </si>
  <si>
    <t>IV. Депозити и средства по сметки</t>
  </si>
  <si>
    <t>I. Общински такси</t>
  </si>
  <si>
    <t>53-00</t>
  </si>
  <si>
    <t>Платени данъци, такси и адм. санкции</t>
  </si>
  <si>
    <t>51-00</t>
  </si>
  <si>
    <t>получ.от общините целеви трансф.</t>
  </si>
  <si>
    <t>в) възстановени трансфери за ЦБ</t>
  </si>
  <si>
    <t>XI</t>
  </si>
  <si>
    <t>ДРУГИ ДЕЙНОСТИ ПО ИКОНОМИКАТА</t>
  </si>
  <si>
    <t>Неотложни разходи</t>
  </si>
  <si>
    <t>СЕС</t>
  </si>
  <si>
    <t>Остатък от предходния период (9501 до 9506)(+)</t>
  </si>
  <si>
    <t>ОП "Човешки ресурси"</t>
  </si>
  <si>
    <t>ОТЧЕТ ЗА КАСОВОТО ИЗПЪЛНЕНИЕ НА БЮДЖЕТА КЪМ 31.12.2015 г.</t>
  </si>
  <si>
    <t>БЮДЖЕТ              2015 г.</t>
  </si>
  <si>
    <t>Уточнен план 2015 г.</t>
  </si>
  <si>
    <t>ОТЧЕТ 31.12.2015 г.</t>
  </si>
  <si>
    <t xml:space="preserve">                                     за капиталовите разходи на община Венец за 2015 г.</t>
  </si>
  <si>
    <t>УТВЪРДЕН БЮДЖЕТ              2015 г.</t>
  </si>
  <si>
    <t>на община Венец към 31.12.2015 г.</t>
  </si>
  <si>
    <t>28-02</t>
  </si>
  <si>
    <t>пол. застр. обезщ. за ДМА</t>
  </si>
  <si>
    <t>45-03</t>
  </si>
  <si>
    <t>"Ремонт на сграда за обществено-полезни дейности в УПИ I, кв. 23 в с. Венец"</t>
  </si>
  <si>
    <t>"Изработка на технически проект за "Реконструкция на селскост.път яз.Изгрев в землището на с. Осеновец"</t>
  </si>
  <si>
    <t>"Доизграждане на Младежки дом с. Венец"</t>
  </si>
  <si>
    <t>"Обособяване на приемна в с. Венец на РУ на МВР в сграда УПИ I, кв. 23"</t>
  </si>
  <si>
    <t>"Авариен ремонт на ул. "Лудогорие" с. Ясенково"</t>
  </si>
  <si>
    <t>"Авариен ремонт на покрив на СОУ с. Венец"</t>
  </si>
  <si>
    <t>"Ремонт на ул. "19-ти май" в с. Ясенково"</t>
  </si>
  <si>
    <t>"Проектиране на соларно осветление"</t>
  </si>
  <si>
    <t>"Конструктивен проект за гараж "Автопарк" с. Венец"</t>
  </si>
  <si>
    <t>ПИП"Благоустрояване на населените места в община Венец"</t>
  </si>
  <si>
    <t>"Реконструкция вътрешен водопровод с. Венец"</t>
  </si>
  <si>
    <t>"Подобряване на ул.настилки в населените места в Община Венец Договор за БФП 27/322/01034 с ДФЗ</t>
  </si>
  <si>
    <t>"Реконструкция на общ.път SHU1160 /III-7004/ Хитрино-гр.общ.Хитрино-Венец-К.Петко-Ясенково-от км.0+000 до км.9+480</t>
  </si>
  <si>
    <t>"Реконструкция на общ.път SHU1021 /I-7/ Венец-Черноглавци-гр.общ.Каолиново-Лятно/III-7003/-от км.0+000 до км.1+550</t>
  </si>
  <si>
    <t>"Изготвяне на технически инвестиционни проекти за инфраструктурни обекти"</t>
  </si>
  <si>
    <t>"Ремонт на улична мрежа в с.Ясенково"</t>
  </si>
  <si>
    <t>"Повишаване на енергийната ефективност на ОУ Изгрев" проект към НДЕФ</t>
  </si>
  <si>
    <t xml:space="preserve">   "Ремонт на многофункционална зала в с. Венец"</t>
  </si>
  <si>
    <t>Придобиване на компютърна конфигурация</t>
  </si>
  <si>
    <t>Придобиване на преносим компютър за нуждите на СОУ с. Венец</t>
  </si>
  <si>
    <t>Придобиване на сървър за ОУ Ясенково</t>
  </si>
  <si>
    <t>Придобиване на лаптоп ACER Aspire за инф.център с. Венец</t>
  </si>
  <si>
    <t>Изграждане на информационен център с. Венец</t>
  </si>
  <si>
    <t>Придобиване на уличен автономен светодиоден осветител  за Информационен център с. Венец</t>
  </si>
  <si>
    <t>Придобиване на храсторез за нуждите на км. Буйновица</t>
  </si>
  <si>
    <t>Придобиване на готв.печка ARISTON CP98SP6 f/HA за стол с. Борци</t>
  </si>
  <si>
    <t>Придобиване на хлад.витрина SNAIGE CD350-1003 за стол с. Борци</t>
  </si>
  <si>
    <t>Изграждане на отоплителна инсталация на ОУ Изгрев по проект към НДЕФ</t>
  </si>
  <si>
    <t>Доставка на детски съоръжения парк с. Дренци</t>
  </si>
  <si>
    <t>Придобиване на програмен продукт за ТСУ</t>
  </si>
  <si>
    <t>"Придобиване на АПИС7 до 5 раб.места"</t>
  </si>
  <si>
    <t>"Доставка на ПП КАСПЕРСКИ КОSS2"</t>
  </si>
  <si>
    <t>Придобиване на DSP WIN PRO7 64BIT за Информационен център с. Венец"</t>
  </si>
  <si>
    <t>Придобиване на Общ устройствен план</t>
  </si>
  <si>
    <t>"Придобиване на Стратегия за развитие на туризма"</t>
  </si>
  <si>
    <t>IІ. ОБЕКТИ С ОБЩИНСКИ ХАРАКТЕР</t>
  </si>
  <si>
    <t>ИЗПЪЛНИТЕЛНИ ОРГАНИ</t>
  </si>
  <si>
    <t>ИЗГРАЖДАНЕ, РЕМОНТ И ПОДДЪРЖАНЕ НА УЛИЧНАТА МРЕЖА</t>
  </si>
  <si>
    <t>СП/Други</t>
  </si>
  <si>
    <t>ЦС/СП</t>
  </si>
  <si>
    <t>ДРУГИ ЕВРОПЕЙСКИ СРЕДСТВА - ПРОЕКТ КОМЕНСКИ</t>
  </si>
  <si>
    <t>I. Неданъчни приходи</t>
  </si>
  <si>
    <t>24-42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</si>
</sst>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€-2]\ #,##0.00_);[Red]\([$€-2]\ #,##0.00\)"/>
    <numFmt numFmtId="196" formatCode="[$-402]dd\ mmmm\ yyyy\ &quot;г.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0"/>
      <color indexed="8"/>
      <name val="Arial"/>
      <family val="2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/>
    </xf>
    <xf numFmtId="0" fontId="1" fillId="25" borderId="11" xfId="0" applyFont="1" applyFill="1" applyBorder="1" applyAlignment="1">
      <alignment vertical="center" wrapText="1"/>
    </xf>
    <xf numFmtId="0" fontId="0" fillId="25" borderId="12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" fillId="25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wrapText="1"/>
    </xf>
    <xf numFmtId="0" fontId="32" fillId="0" borderId="20" xfId="0" applyFont="1" applyBorder="1" applyAlignment="1">
      <alignment horizontal="justify" vertical="top" wrapText="1"/>
    </xf>
    <xf numFmtId="0" fontId="32" fillId="0" borderId="21" xfId="0" applyFont="1" applyBorder="1" applyAlignment="1">
      <alignment horizontal="justify" vertical="top" wrapText="1"/>
    </xf>
    <xf numFmtId="0" fontId="32" fillId="0" borderId="21" xfId="0" applyFont="1" applyBorder="1" applyAlignment="1">
      <alignment horizontal="right" vertical="top" wrapText="1"/>
    </xf>
    <xf numFmtId="0" fontId="32" fillId="0" borderId="20" xfId="0" applyFont="1" applyBorder="1" applyAlignment="1">
      <alignment vertical="top" wrapText="1"/>
    </xf>
    <xf numFmtId="0" fontId="32" fillId="0" borderId="20" xfId="0" applyFont="1" applyBorder="1" applyAlignment="1">
      <alignment wrapText="1"/>
    </xf>
    <xf numFmtId="0" fontId="32" fillId="0" borderId="21" xfId="0" applyFont="1" applyBorder="1" applyAlignment="1">
      <alignment horizontal="center" wrapText="1"/>
    </xf>
    <xf numFmtId="0" fontId="31" fillId="0" borderId="21" xfId="0" applyFont="1" applyBorder="1" applyAlignment="1">
      <alignment horizontal="right" vertical="top" wrapText="1"/>
    </xf>
    <xf numFmtId="3" fontId="32" fillId="0" borderId="21" xfId="0" applyNumberFormat="1" applyFont="1" applyBorder="1" applyAlignment="1">
      <alignment horizontal="right" vertical="top" wrapText="1"/>
    </xf>
    <xf numFmtId="0" fontId="7" fillId="25" borderId="10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22" xfId="0" applyFont="1" applyBorder="1" applyAlignment="1">
      <alignment/>
    </xf>
    <xf numFmtId="0" fontId="33" fillId="0" borderId="10" xfId="0" applyFont="1" applyFill="1" applyBorder="1" applyAlignment="1">
      <alignment horizontal="right"/>
    </xf>
    <xf numFmtId="0" fontId="33" fillId="0" borderId="18" xfId="0" applyFont="1" applyFill="1" applyBorder="1" applyAlignment="1">
      <alignment horizontal="right"/>
    </xf>
    <xf numFmtId="0" fontId="33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8" fillId="0" borderId="23" xfId="0" applyFont="1" applyBorder="1" applyAlignment="1">
      <alignment horizontal="center"/>
    </xf>
    <xf numFmtId="0" fontId="38" fillId="2" borderId="10" xfId="0" applyFont="1" applyFill="1" applyBorder="1" applyAlignment="1">
      <alignment/>
    </xf>
    <xf numFmtId="0" fontId="29" fillId="2" borderId="10" xfId="0" applyFont="1" applyFill="1" applyBorder="1" applyAlignment="1">
      <alignment/>
    </xf>
    <xf numFmtId="0" fontId="38" fillId="2" borderId="10" xfId="0" applyFont="1" applyFill="1" applyBorder="1" applyAlignment="1">
      <alignment wrapText="1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25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3" xfId="0" applyFont="1" applyBorder="1" applyAlignment="1">
      <alignment horizontal="center"/>
    </xf>
    <xf numFmtId="3" fontId="32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9" fontId="32" fillId="0" borderId="10" xfId="0" applyNumberFormat="1" applyFont="1" applyBorder="1" applyAlignment="1">
      <alignment/>
    </xf>
    <xf numFmtId="0" fontId="31" fillId="0" borderId="26" xfId="0" applyFont="1" applyBorder="1" applyAlignment="1">
      <alignment horizontal="center"/>
    </xf>
    <xf numFmtId="0" fontId="31" fillId="0" borderId="27" xfId="0" applyFont="1" applyBorder="1" applyAlignment="1">
      <alignment/>
    </xf>
    <xf numFmtId="3" fontId="1" fillId="25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2" fontId="0" fillId="25" borderId="10" xfId="0" applyNumberFormat="1" applyFill="1" applyBorder="1" applyAlignment="1">
      <alignment/>
    </xf>
    <xf numFmtId="0" fontId="31" fillId="0" borderId="28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2" fillId="0" borderId="21" xfId="0" applyFont="1" applyBorder="1" applyAlignment="1">
      <alignment horizontal="center" vertical="top" wrapText="1"/>
    </xf>
    <xf numFmtId="1" fontId="40" fillId="0" borderId="10" xfId="0" applyNumberFormat="1" applyFont="1" applyFill="1" applyBorder="1" applyAlignment="1" applyProtection="1">
      <alignment horizontal="justify" vertical="top"/>
      <protection/>
    </xf>
    <xf numFmtId="1" fontId="40" fillId="0" borderId="29" xfId="0" applyNumberFormat="1" applyFont="1" applyFill="1" applyBorder="1" applyAlignment="1" applyProtection="1">
      <alignment horizontal="justify" vertical="top"/>
      <protection/>
    </xf>
    <xf numFmtId="1" fontId="40" fillId="0" borderId="29" xfId="0" applyNumberFormat="1" applyFont="1" applyFill="1" applyBorder="1" applyAlignment="1" applyProtection="1">
      <alignment horizontal="justify" vertical="top"/>
      <protection hidden="1"/>
    </xf>
    <xf numFmtId="0" fontId="41" fillId="0" borderId="10" xfId="0" applyFont="1" applyBorder="1" applyAlignment="1">
      <alignment horizontal="center"/>
    </xf>
    <xf numFmtId="1" fontId="40" fillId="0" borderId="29" xfId="0" applyNumberFormat="1" applyFont="1" applyFill="1" applyBorder="1" applyAlignment="1" applyProtection="1">
      <alignment horizontal="right" vertical="top"/>
      <protection/>
    </xf>
    <xf numFmtId="0" fontId="39" fillId="0" borderId="10" xfId="0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3" fontId="39" fillId="0" borderId="10" xfId="0" applyNumberFormat="1" applyFont="1" applyBorder="1" applyAlignment="1">
      <alignment horizontal="center"/>
    </xf>
    <xf numFmtId="0" fontId="0" fillId="25" borderId="10" xfId="0" applyFill="1" applyBorder="1" applyAlignment="1">
      <alignment horizontal="center"/>
    </xf>
    <xf numFmtId="3" fontId="1" fillId="24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3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3" fontId="33" fillId="0" borderId="10" xfId="0" applyNumberFormat="1" applyFont="1" applyFill="1" applyBorder="1" applyAlignment="1">
      <alignment horizontal="right"/>
    </xf>
    <xf numFmtId="3" fontId="34" fillId="0" borderId="10" xfId="0" applyNumberFormat="1" applyFont="1" applyFill="1" applyBorder="1" applyAlignment="1">
      <alignment/>
    </xf>
    <xf numFmtId="3" fontId="34" fillId="0" borderId="10" xfId="0" applyNumberFormat="1" applyFont="1" applyFill="1" applyBorder="1" applyAlignment="1">
      <alignment horizontal="right"/>
    </xf>
    <xf numFmtId="3" fontId="34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0" fillId="0" borderId="10" xfId="0" applyFont="1" applyBorder="1" applyAlignment="1">
      <alignment horizontal="justify" vertical="top" wrapText="1"/>
    </xf>
    <xf numFmtId="0" fontId="30" fillId="0" borderId="10" xfId="0" applyFont="1" applyBorder="1" applyAlignment="1">
      <alignment horizontal="right"/>
    </xf>
    <xf numFmtId="0" fontId="45" fillId="0" borderId="20" xfId="0" applyFont="1" applyBorder="1" applyAlignment="1">
      <alignment wrapText="1"/>
    </xf>
    <xf numFmtId="0" fontId="46" fillId="0" borderId="10" xfId="0" applyFont="1" applyBorder="1" applyAlignment="1">
      <alignment/>
    </xf>
    <xf numFmtId="0" fontId="0" fillId="0" borderId="29" xfId="0" applyBorder="1" applyAlignment="1">
      <alignment horizontal="center"/>
    </xf>
    <xf numFmtId="0" fontId="31" fillId="0" borderId="29" xfId="0" applyFont="1" applyBorder="1" applyAlignment="1">
      <alignment/>
    </xf>
    <xf numFmtId="3" fontId="0" fillId="0" borderId="0" xfId="0" applyNumberFormat="1" applyAlignment="1">
      <alignment/>
    </xf>
    <xf numFmtId="0" fontId="0" fillId="0" borderId="30" xfId="0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25" borderId="28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32" fillId="0" borderId="21" xfId="0" applyFont="1" applyBorder="1" applyAlignment="1">
      <alignment horizontal="right" wrapText="1"/>
    </xf>
    <xf numFmtId="0" fontId="32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Continuous" vertical="top" wrapText="1"/>
    </xf>
    <xf numFmtId="0" fontId="1" fillId="0" borderId="29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4" fillId="0" borderId="0" xfId="0" applyFont="1" applyBorder="1" applyAlignment="1">
      <alignment/>
    </xf>
    <xf numFmtId="3" fontId="34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0" fontId="30" fillId="0" borderId="31" xfId="0" applyFont="1" applyBorder="1" applyAlignment="1">
      <alignment wrapText="1"/>
    </xf>
    <xf numFmtId="0" fontId="33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23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3" fontId="33" fillId="0" borderId="0" xfId="0" applyNumberFormat="1" applyFont="1" applyBorder="1" applyAlignment="1">
      <alignment horizontal="right"/>
    </xf>
    <xf numFmtId="49" fontId="47" fillId="0" borderId="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Sheet2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Comma" xfId="59"/>
    <cellStyle name="Comma [0]" xfId="60"/>
    <cellStyle name="Followed Hyperlink" xfId="61"/>
    <cellStyle name="Percent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76">
      <selection activeCell="B126" sqref="B126"/>
    </sheetView>
  </sheetViews>
  <sheetFormatPr defaultColWidth="9.140625" defaultRowHeight="12.75"/>
  <cols>
    <col min="1" max="1" width="4.7109375" style="1" customWidth="1"/>
    <col min="2" max="2" width="48.421875" style="4" customWidth="1"/>
    <col min="3" max="3" width="7.8515625" style="1" customWidth="1"/>
    <col min="4" max="4" width="9.57421875" style="0" customWidth="1"/>
    <col min="5" max="5" width="10.57421875" style="0" bestFit="1" customWidth="1"/>
    <col min="6" max="6" width="9.7109375" style="0" bestFit="1" customWidth="1"/>
  </cols>
  <sheetData>
    <row r="1" spans="1:4" ht="18">
      <c r="A1" s="161" t="s">
        <v>89</v>
      </c>
      <c r="B1" s="161"/>
      <c r="C1" s="161"/>
      <c r="D1" s="161"/>
    </row>
    <row r="2" spans="1:4" s="6" customFormat="1" ht="15">
      <c r="A2" s="27"/>
      <c r="B2" s="27"/>
      <c r="C2" s="27"/>
      <c r="D2" s="27"/>
    </row>
    <row r="3" spans="1:4" ht="37.5" customHeight="1">
      <c r="A3" s="162" t="s">
        <v>254</v>
      </c>
      <c r="B3" s="162"/>
      <c r="C3" s="162"/>
      <c r="D3" s="162"/>
    </row>
    <row r="4" spans="1:4" ht="18" customHeight="1">
      <c r="A4" s="27"/>
      <c r="B4" s="28"/>
      <c r="C4" s="28"/>
      <c r="D4" s="28"/>
    </row>
    <row r="5" spans="1:4" ht="18" customHeight="1">
      <c r="A5" s="160" t="s">
        <v>44</v>
      </c>
      <c r="B5" s="160"/>
      <c r="C5" s="160"/>
      <c r="D5" s="160"/>
    </row>
    <row r="6" spans="2:4" ht="18.75" thickBot="1">
      <c r="B6" s="161"/>
      <c r="C6" s="161"/>
      <c r="D6" s="161"/>
    </row>
    <row r="7" spans="1:7" ht="48" customHeight="1" thickBot="1">
      <c r="A7" s="23" t="s">
        <v>0</v>
      </c>
      <c r="B7" s="24" t="s">
        <v>75</v>
      </c>
      <c r="C7" s="99" t="s">
        <v>1</v>
      </c>
      <c r="D7" s="99" t="s">
        <v>255</v>
      </c>
      <c r="E7" s="100" t="s">
        <v>256</v>
      </c>
      <c r="F7" s="100" t="s">
        <v>257</v>
      </c>
      <c r="G7" s="100" t="s">
        <v>169</v>
      </c>
    </row>
    <row r="8" spans="1:7" ht="13.5" thickBot="1">
      <c r="A8" s="25">
        <v>1</v>
      </c>
      <c r="B8" s="26">
        <v>2</v>
      </c>
      <c r="C8" s="101">
        <v>3</v>
      </c>
      <c r="D8" s="101">
        <v>4</v>
      </c>
      <c r="E8" s="101">
        <v>5</v>
      </c>
      <c r="F8" s="101">
        <v>6</v>
      </c>
      <c r="G8" s="101">
        <v>7</v>
      </c>
    </row>
    <row r="9" spans="1:7" ht="12.75">
      <c r="A9" s="32"/>
      <c r="B9" s="34" t="s">
        <v>34</v>
      </c>
      <c r="C9" s="101"/>
      <c r="D9" s="101"/>
      <c r="E9" s="102"/>
      <c r="F9" s="102"/>
      <c r="G9" s="102"/>
    </row>
    <row r="10" spans="1:7" ht="12.75">
      <c r="A10" s="58" t="s">
        <v>2</v>
      </c>
      <c r="B10" s="59" t="s">
        <v>155</v>
      </c>
      <c r="C10" s="57"/>
      <c r="D10" s="95">
        <f>SUM(D11+D12)</f>
        <v>1241</v>
      </c>
      <c r="E10" s="95">
        <f>SUM(E11+E12)</f>
        <v>1240</v>
      </c>
      <c r="F10" s="95">
        <f>SUM(F11+F12)</f>
        <v>-35344</v>
      </c>
      <c r="G10" s="95">
        <f>SUM(G11)</f>
        <v>118.45750357535556</v>
      </c>
    </row>
    <row r="11" spans="1:7" ht="12.75">
      <c r="A11" s="35"/>
      <c r="B11" s="5" t="s">
        <v>233</v>
      </c>
      <c r="C11" s="3">
        <v>2404</v>
      </c>
      <c r="D11" s="97"/>
      <c r="E11" s="102">
        <v>0</v>
      </c>
      <c r="F11" s="102">
        <v>-35344</v>
      </c>
      <c r="G11" s="103">
        <f>F14/D14*100</f>
        <v>118.45750357535556</v>
      </c>
    </row>
    <row r="12" spans="1:7" ht="12.75">
      <c r="A12" s="35"/>
      <c r="B12" s="5" t="s">
        <v>8</v>
      </c>
      <c r="C12" s="3">
        <v>2405</v>
      </c>
      <c r="D12" s="97">
        <v>1241</v>
      </c>
      <c r="E12" s="102">
        <v>1240</v>
      </c>
      <c r="F12" s="102"/>
      <c r="G12" s="103"/>
    </row>
    <row r="13" spans="1:7" ht="12.75">
      <c r="A13" s="58" t="s">
        <v>3</v>
      </c>
      <c r="B13" s="59" t="s">
        <v>49</v>
      </c>
      <c r="C13" s="57"/>
      <c r="D13" s="95">
        <f>SUM(D14)</f>
        <v>2226352</v>
      </c>
      <c r="E13" s="95">
        <f>SUM(E14+E20+E22+E24)</f>
        <v>2896006</v>
      </c>
      <c r="F13" s="95">
        <f>SUM(F14+F19+F20+F22+F23+F24+F27+F28)</f>
        <v>2849184</v>
      </c>
      <c r="G13" s="105">
        <f>F13/D13*100</f>
        <v>127.97545042293402</v>
      </c>
    </row>
    <row r="14" spans="1:7" ht="12.75">
      <c r="A14" s="19"/>
      <c r="B14" s="33" t="s">
        <v>46</v>
      </c>
      <c r="C14" s="3">
        <v>3100</v>
      </c>
      <c r="D14" s="96">
        <f>SUM(D15:D15)</f>
        <v>2226352</v>
      </c>
      <c r="E14" s="96">
        <f>E15+E17+E18+E16</f>
        <v>2630914</v>
      </c>
      <c r="F14" s="96">
        <v>2637281</v>
      </c>
      <c r="G14" s="103">
        <f>F14/D14*100</f>
        <v>118.45750357535556</v>
      </c>
    </row>
    <row r="15" spans="1:7" ht="12.75">
      <c r="A15" s="19"/>
      <c r="B15" s="5" t="s">
        <v>47</v>
      </c>
      <c r="C15" s="3">
        <v>3111</v>
      </c>
      <c r="D15" s="97">
        <v>2226352</v>
      </c>
      <c r="E15" s="102">
        <v>2470320</v>
      </c>
      <c r="F15" s="102">
        <v>2509870</v>
      </c>
      <c r="G15" s="103">
        <f>F15/D15*100</f>
        <v>112.73464393770615</v>
      </c>
    </row>
    <row r="16" spans="1:7" ht="12.75">
      <c r="A16" s="143"/>
      <c r="B16" s="5" t="s">
        <v>246</v>
      </c>
      <c r="C16" s="3">
        <v>3118</v>
      </c>
      <c r="D16" s="97"/>
      <c r="E16" s="102">
        <v>11100</v>
      </c>
      <c r="F16" s="102">
        <v>11100</v>
      </c>
      <c r="G16" s="103"/>
    </row>
    <row r="17" spans="1:7" ht="12.75">
      <c r="A17" s="143"/>
      <c r="B17" s="5" t="s">
        <v>222</v>
      </c>
      <c r="C17" s="3">
        <v>3128</v>
      </c>
      <c r="D17" s="97"/>
      <c r="E17" s="102">
        <v>149494</v>
      </c>
      <c r="F17" s="102">
        <v>149494</v>
      </c>
      <c r="G17" s="103"/>
    </row>
    <row r="18" spans="1:7" ht="12.75">
      <c r="A18" s="143"/>
      <c r="B18" s="5" t="s">
        <v>223</v>
      </c>
      <c r="C18" s="3">
        <v>3120</v>
      </c>
      <c r="D18" s="97"/>
      <c r="E18" s="102">
        <v>0</v>
      </c>
      <c r="F18" s="102">
        <v>-995</v>
      </c>
      <c r="G18" s="103"/>
    </row>
    <row r="19" spans="1:7" ht="12.75">
      <c r="A19" s="143"/>
      <c r="B19" s="5" t="s">
        <v>17</v>
      </c>
      <c r="C19" s="3">
        <v>3611</v>
      </c>
      <c r="D19" s="97"/>
      <c r="E19" s="102"/>
      <c r="F19" s="102">
        <v>1009</v>
      </c>
      <c r="G19" s="103"/>
    </row>
    <row r="20" spans="1:7" ht="12.75">
      <c r="A20" s="143"/>
      <c r="B20" s="5" t="s">
        <v>32</v>
      </c>
      <c r="C20" s="3">
        <v>3700</v>
      </c>
      <c r="D20" s="97"/>
      <c r="E20" s="102">
        <v>0</v>
      </c>
      <c r="F20" s="102">
        <f>F21</f>
        <v>-155</v>
      </c>
      <c r="G20" s="103"/>
    </row>
    <row r="21" spans="1:7" ht="12.75">
      <c r="A21" s="143"/>
      <c r="B21" s="5" t="s">
        <v>38</v>
      </c>
      <c r="C21" s="3">
        <v>3702</v>
      </c>
      <c r="D21" s="97"/>
      <c r="E21" s="102">
        <v>-6457</v>
      </c>
      <c r="F21" s="102">
        <v>-155</v>
      </c>
      <c r="G21" s="103"/>
    </row>
    <row r="22" spans="1:7" ht="12.75">
      <c r="A22" s="143"/>
      <c r="B22" s="5" t="s">
        <v>225</v>
      </c>
      <c r="C22" s="3" t="s">
        <v>263</v>
      </c>
      <c r="D22" s="97"/>
      <c r="E22" s="102">
        <v>0</v>
      </c>
      <c r="F22" s="102">
        <v>94986</v>
      </c>
      <c r="G22" s="103"/>
    </row>
    <row r="23" spans="1:7" ht="12.75">
      <c r="A23" s="143"/>
      <c r="B23" s="5"/>
      <c r="C23" s="31" t="s">
        <v>261</v>
      </c>
      <c r="D23" s="97"/>
      <c r="E23" s="102"/>
      <c r="F23" s="102">
        <v>23</v>
      </c>
      <c r="G23" s="103"/>
    </row>
    <row r="24" spans="1:7" ht="12.75">
      <c r="A24" s="143"/>
      <c r="B24" s="5" t="s">
        <v>227</v>
      </c>
      <c r="C24" s="3" t="s">
        <v>128</v>
      </c>
      <c r="D24" s="97"/>
      <c r="E24" s="102">
        <f>E25+E26</f>
        <v>265092</v>
      </c>
      <c r="F24" s="102">
        <f>F25+F26</f>
        <v>132662</v>
      </c>
      <c r="G24" s="103"/>
    </row>
    <row r="25" spans="1:7" ht="12.75">
      <c r="A25" s="143"/>
      <c r="B25" s="5" t="s">
        <v>228</v>
      </c>
      <c r="C25" s="3" t="s">
        <v>219</v>
      </c>
      <c r="D25" s="97"/>
      <c r="E25" s="102">
        <v>28939</v>
      </c>
      <c r="F25" s="102">
        <v>40421</v>
      </c>
      <c r="G25" s="103"/>
    </row>
    <row r="26" spans="1:7" ht="25.5">
      <c r="A26" s="143"/>
      <c r="B26" s="5" t="s">
        <v>229</v>
      </c>
      <c r="C26" s="3" t="s">
        <v>220</v>
      </c>
      <c r="D26" s="97"/>
      <c r="E26" s="102">
        <v>236153</v>
      </c>
      <c r="F26" s="102">
        <v>92241</v>
      </c>
      <c r="G26" s="103"/>
    </row>
    <row r="27" spans="1:7" ht="12.75">
      <c r="A27" s="143"/>
      <c r="B27" s="5" t="s">
        <v>230</v>
      </c>
      <c r="C27" s="3" t="s">
        <v>130</v>
      </c>
      <c r="D27" s="97"/>
      <c r="E27" s="102"/>
      <c r="F27" s="102">
        <v>-27690</v>
      </c>
      <c r="G27" s="103"/>
    </row>
    <row r="28" spans="1:7" ht="13.5" thickBot="1">
      <c r="A28" s="143"/>
      <c r="B28" s="44" t="s">
        <v>80</v>
      </c>
      <c r="C28" s="3">
        <v>7600</v>
      </c>
      <c r="D28" s="97"/>
      <c r="E28" s="102"/>
      <c r="F28" s="102">
        <v>11068</v>
      </c>
      <c r="G28" s="103"/>
    </row>
    <row r="29" spans="1:7" ht="13.5" thickBot="1">
      <c r="A29" s="17"/>
      <c r="B29" s="145" t="s">
        <v>76</v>
      </c>
      <c r="C29" s="121"/>
      <c r="D29" s="95">
        <f>SUM(D10+D13)</f>
        <v>2227593</v>
      </c>
      <c r="E29" s="95">
        <f>SUM(E10+E13)</f>
        <v>2897246</v>
      </c>
      <c r="F29" s="95">
        <f>SUM(F10+F13)</f>
        <v>2813840</v>
      </c>
      <c r="G29" s="105">
        <f>F29/D29*100</f>
        <v>126.31750952709943</v>
      </c>
    </row>
    <row r="30" spans="1:7" ht="12.75">
      <c r="A30" s="21" t="s">
        <v>7</v>
      </c>
      <c r="B30" s="36" t="s">
        <v>52</v>
      </c>
      <c r="C30" s="3"/>
      <c r="D30" s="97"/>
      <c r="E30" s="102"/>
      <c r="F30" s="102"/>
      <c r="G30" s="103"/>
    </row>
    <row r="31" spans="1:7" ht="12.75">
      <c r="A31" s="19"/>
      <c r="B31" s="5" t="s">
        <v>25</v>
      </c>
      <c r="C31" s="3" t="s">
        <v>143</v>
      </c>
      <c r="D31" s="96">
        <f>SUM(D32:D35)</f>
        <v>307315</v>
      </c>
      <c r="E31" s="96">
        <f>E32+E33</f>
        <v>317245</v>
      </c>
      <c r="F31" s="96">
        <v>149591</v>
      </c>
      <c r="G31" s="103">
        <f>F31/D31*100</f>
        <v>48.676764882937704</v>
      </c>
    </row>
    <row r="32" spans="1:7" ht="12.75">
      <c r="A32" s="20"/>
      <c r="B32" s="5" t="s">
        <v>92</v>
      </c>
      <c r="C32" s="3" t="s">
        <v>213</v>
      </c>
      <c r="D32" s="97">
        <v>317245</v>
      </c>
      <c r="E32" s="102">
        <v>317245</v>
      </c>
      <c r="F32" s="102">
        <v>313153</v>
      </c>
      <c r="G32" s="103">
        <f>F32/D32*100</f>
        <v>98.71014515595202</v>
      </c>
    </row>
    <row r="33" spans="1:7" ht="12.75">
      <c r="A33" s="20"/>
      <c r="B33" s="5" t="s">
        <v>186</v>
      </c>
      <c r="C33" s="3" t="s">
        <v>187</v>
      </c>
      <c r="D33" s="97"/>
      <c r="E33" s="102">
        <v>0</v>
      </c>
      <c r="F33" s="102">
        <v>-163562</v>
      </c>
      <c r="G33" s="103"/>
    </row>
    <row r="34" spans="1:7" ht="12.75">
      <c r="A34" s="20"/>
      <c r="B34" s="5" t="s">
        <v>22</v>
      </c>
      <c r="C34" s="3"/>
      <c r="D34" s="97"/>
      <c r="E34" s="102"/>
      <c r="F34" s="102"/>
      <c r="G34" s="103"/>
    </row>
    <row r="35" spans="1:7" ht="13.5" thickBot="1">
      <c r="A35" s="20"/>
      <c r="B35" s="5" t="s">
        <v>156</v>
      </c>
      <c r="C35" s="3" t="s">
        <v>157</v>
      </c>
      <c r="D35" s="97">
        <v>-9930</v>
      </c>
      <c r="E35" s="102">
        <v>-9930</v>
      </c>
      <c r="F35" s="102">
        <v>-10635</v>
      </c>
      <c r="G35" s="103">
        <f>F35/D35*100</f>
        <v>107.09969788519638</v>
      </c>
    </row>
    <row r="36" spans="1:7" ht="13.5" thickBot="1">
      <c r="A36" s="17"/>
      <c r="B36" s="16" t="s">
        <v>26</v>
      </c>
      <c r="C36" s="121"/>
      <c r="D36" s="95">
        <f>SUM(D29+D31)</f>
        <v>2534908</v>
      </c>
      <c r="E36" s="95">
        <f>SUM(E29+E31+E35)</f>
        <v>3204561</v>
      </c>
      <c r="F36" s="95">
        <f>SUM(F29+F31+F35)</f>
        <v>2952796</v>
      </c>
      <c r="G36" s="105">
        <f>F36/D36*100</f>
        <v>116.48533201204935</v>
      </c>
    </row>
    <row r="37" spans="1:7" ht="12.75">
      <c r="A37" s="18"/>
      <c r="B37" s="2" t="s">
        <v>35</v>
      </c>
      <c r="C37" s="3"/>
      <c r="D37" s="97"/>
      <c r="E37" s="102"/>
      <c r="F37" s="102"/>
      <c r="G37" s="102"/>
    </row>
    <row r="38" spans="1:7" ht="14.25" customHeight="1">
      <c r="A38" s="18" t="s">
        <v>2</v>
      </c>
      <c r="B38" s="11" t="s">
        <v>50</v>
      </c>
      <c r="C38" s="3"/>
      <c r="D38" s="97"/>
      <c r="E38" s="102"/>
      <c r="F38" s="102"/>
      <c r="G38" s="102"/>
    </row>
    <row r="39" spans="1:7" ht="12.75">
      <c r="A39" s="19"/>
      <c r="B39" s="5" t="s">
        <v>27</v>
      </c>
      <c r="C39" s="3">
        <v>1300</v>
      </c>
      <c r="D39" s="104">
        <f>SUM(D40:D42)</f>
        <v>215000</v>
      </c>
      <c r="E39" s="104">
        <f>SUM(E40:E42)</f>
        <v>218000</v>
      </c>
      <c r="F39" s="104">
        <f>SUM(F40:F42)</f>
        <v>259073</v>
      </c>
      <c r="G39" s="144">
        <f>F39/D39*100</f>
        <v>120.49906976744187</v>
      </c>
    </row>
    <row r="40" spans="1:7" ht="12.75">
      <c r="A40" s="19"/>
      <c r="B40" s="5" t="s">
        <v>4</v>
      </c>
      <c r="C40" s="3">
        <v>1301</v>
      </c>
      <c r="D40" s="97">
        <v>35000</v>
      </c>
      <c r="E40" s="102">
        <v>38000</v>
      </c>
      <c r="F40" s="102">
        <v>43390</v>
      </c>
      <c r="G40" s="103">
        <f aca="true" t="shared" si="0" ref="G40:G45">F40/D40*100</f>
        <v>123.97142857142858</v>
      </c>
    </row>
    <row r="41" spans="1:7" ht="12.75">
      <c r="A41" s="19"/>
      <c r="B41" s="5" t="s">
        <v>5</v>
      </c>
      <c r="C41" s="3">
        <v>1303</v>
      </c>
      <c r="D41" s="97">
        <v>100000</v>
      </c>
      <c r="E41" s="102">
        <v>100000</v>
      </c>
      <c r="F41" s="102">
        <v>110629</v>
      </c>
      <c r="G41" s="103">
        <f t="shared" si="0"/>
        <v>110.629</v>
      </c>
    </row>
    <row r="42" spans="1:7" ht="25.5">
      <c r="A42" s="19"/>
      <c r="B42" s="5" t="s">
        <v>39</v>
      </c>
      <c r="C42" s="3">
        <v>1304</v>
      </c>
      <c r="D42" s="97">
        <v>80000</v>
      </c>
      <c r="E42" s="102">
        <v>80000</v>
      </c>
      <c r="F42" s="102">
        <v>105054</v>
      </c>
      <c r="G42" s="103">
        <f t="shared" si="0"/>
        <v>131.3175</v>
      </c>
    </row>
    <row r="43" spans="1:7" ht="12.75">
      <c r="A43" s="19"/>
      <c r="B43" s="5" t="s">
        <v>48</v>
      </c>
      <c r="C43" s="31" t="s">
        <v>45</v>
      </c>
      <c r="D43" s="104">
        <v>4300</v>
      </c>
      <c r="E43" s="146">
        <v>4300</v>
      </c>
      <c r="F43" s="146">
        <v>3873</v>
      </c>
      <c r="G43" s="144">
        <f t="shared" si="0"/>
        <v>90.06976744186046</v>
      </c>
    </row>
    <row r="44" spans="1:7" ht="12.75">
      <c r="A44" s="19"/>
      <c r="B44" s="5" t="s">
        <v>37</v>
      </c>
      <c r="C44" s="3">
        <v>2000</v>
      </c>
      <c r="D44" s="104">
        <v>800</v>
      </c>
      <c r="E44" s="146">
        <v>300</v>
      </c>
      <c r="F44" s="146">
        <v>60</v>
      </c>
      <c r="G44" s="144">
        <f t="shared" si="0"/>
        <v>7.5</v>
      </c>
    </row>
    <row r="45" spans="1:7" ht="12.75">
      <c r="A45" s="19"/>
      <c r="B45" s="12" t="s">
        <v>51</v>
      </c>
      <c r="C45" s="3"/>
      <c r="D45" s="104">
        <f>SUM(D39+D43+D44)</f>
        <v>220100</v>
      </c>
      <c r="E45" s="104">
        <f>SUM(E39+E43+E44)</f>
        <v>222600</v>
      </c>
      <c r="F45" s="104">
        <f>SUM(F39+F43+F44)</f>
        <v>263006</v>
      </c>
      <c r="G45" s="103">
        <f t="shared" si="0"/>
        <v>119.49386642435256</v>
      </c>
    </row>
    <row r="46" spans="1:7" ht="12.75">
      <c r="A46" s="18" t="s">
        <v>3</v>
      </c>
      <c r="B46" s="11" t="s">
        <v>6</v>
      </c>
      <c r="C46" s="3"/>
      <c r="D46" s="97"/>
      <c r="E46" s="102"/>
      <c r="F46" s="102"/>
      <c r="G46" s="102"/>
    </row>
    <row r="47" spans="1:7" ht="12.75">
      <c r="A47" s="19"/>
      <c r="B47" s="5" t="s">
        <v>28</v>
      </c>
      <c r="C47" s="3">
        <v>2400</v>
      </c>
      <c r="D47" s="104">
        <f>SUM(D48:D51)</f>
        <v>182100</v>
      </c>
      <c r="E47" s="104">
        <f>SUM(E48:E51)</f>
        <v>186100</v>
      </c>
      <c r="F47" s="104">
        <f>SUM(F48:F51)</f>
        <v>227474</v>
      </c>
      <c r="G47" s="103">
        <f>F47/D47*100</f>
        <v>124.91707852828115</v>
      </c>
    </row>
    <row r="48" spans="1:7" ht="12.75">
      <c r="A48" s="19"/>
      <c r="B48" s="5" t="s">
        <v>8</v>
      </c>
      <c r="C48" s="3">
        <v>2405</v>
      </c>
      <c r="D48" s="97">
        <v>15000</v>
      </c>
      <c r="E48" s="102">
        <v>19000</v>
      </c>
      <c r="F48" s="102">
        <v>21395</v>
      </c>
      <c r="G48" s="103">
        <f aca="true" t="shared" si="1" ref="G48:G75">F48/D48*100</f>
        <v>142.63333333333333</v>
      </c>
    </row>
    <row r="49" spans="1:7" ht="12.75">
      <c r="A49" s="19"/>
      <c r="B49" s="5" t="s">
        <v>9</v>
      </c>
      <c r="C49" s="3">
        <v>2406</v>
      </c>
      <c r="D49" s="97">
        <v>160000</v>
      </c>
      <c r="E49" s="102">
        <v>160000</v>
      </c>
      <c r="F49" s="102">
        <v>199345</v>
      </c>
      <c r="G49" s="103">
        <f t="shared" si="1"/>
        <v>124.590625</v>
      </c>
    </row>
    <row r="50" spans="1:7" ht="12.75">
      <c r="A50" s="19"/>
      <c r="B50" s="5" t="s">
        <v>10</v>
      </c>
      <c r="C50" s="3">
        <v>2407</v>
      </c>
      <c r="D50" s="97">
        <v>100</v>
      </c>
      <c r="E50" s="102">
        <v>100</v>
      </c>
      <c r="F50" s="102">
        <v>56</v>
      </c>
      <c r="G50" s="103">
        <f t="shared" si="1"/>
        <v>56.00000000000001</v>
      </c>
    </row>
    <row r="51" spans="1:7" ht="12.75">
      <c r="A51" s="19"/>
      <c r="B51" s="43" t="s">
        <v>79</v>
      </c>
      <c r="C51" s="3">
        <v>2408</v>
      </c>
      <c r="D51" s="97">
        <v>7000</v>
      </c>
      <c r="E51" s="102">
        <v>7000</v>
      </c>
      <c r="F51" s="102">
        <v>6678</v>
      </c>
      <c r="G51" s="103">
        <f t="shared" si="1"/>
        <v>95.39999999999999</v>
      </c>
    </row>
    <row r="52" spans="1:7" ht="12.75">
      <c r="A52" s="19"/>
      <c r="B52" s="5" t="s">
        <v>29</v>
      </c>
      <c r="C52" s="3">
        <v>2700</v>
      </c>
      <c r="D52" s="104">
        <f>SUM(D53:D58)</f>
        <v>214853</v>
      </c>
      <c r="E52" s="104">
        <f>SUM(E53:E59)</f>
        <v>216166</v>
      </c>
      <c r="F52" s="104">
        <f>SUM(F53:F59)</f>
        <v>216854</v>
      </c>
      <c r="G52" s="103">
        <f t="shared" si="1"/>
        <v>100.93133444727324</v>
      </c>
    </row>
    <row r="53" spans="1:7" ht="12.75">
      <c r="A53" s="19"/>
      <c r="B53" s="5" t="s">
        <v>11</v>
      </c>
      <c r="C53" s="3">
        <v>2701</v>
      </c>
      <c r="D53" s="97">
        <v>32000</v>
      </c>
      <c r="E53" s="102">
        <v>32000</v>
      </c>
      <c r="F53" s="102">
        <v>30666</v>
      </c>
      <c r="G53" s="103">
        <f t="shared" si="1"/>
        <v>95.83125</v>
      </c>
    </row>
    <row r="54" spans="1:7" ht="25.5">
      <c r="A54" s="19"/>
      <c r="B54" s="5" t="s">
        <v>211</v>
      </c>
      <c r="C54" s="3">
        <v>2704</v>
      </c>
      <c r="D54" s="97"/>
      <c r="E54" s="102">
        <v>1050</v>
      </c>
      <c r="F54" s="102">
        <v>908</v>
      </c>
      <c r="G54" s="103"/>
    </row>
    <row r="55" spans="1:7" ht="12.75">
      <c r="A55" s="19"/>
      <c r="B55" s="5" t="s">
        <v>12</v>
      </c>
      <c r="C55" s="3">
        <v>2705</v>
      </c>
      <c r="D55" s="97">
        <v>1200</v>
      </c>
      <c r="E55" s="102">
        <v>1000</v>
      </c>
      <c r="F55" s="102">
        <v>1426</v>
      </c>
      <c r="G55" s="103">
        <f t="shared" si="1"/>
        <v>118.83333333333333</v>
      </c>
    </row>
    <row r="56" spans="1:7" ht="12.75">
      <c r="A56" s="19"/>
      <c r="B56" s="5" t="s">
        <v>13</v>
      </c>
      <c r="C56" s="3">
        <v>2707</v>
      </c>
      <c r="D56" s="97">
        <v>127653</v>
      </c>
      <c r="E56" s="102">
        <v>127653</v>
      </c>
      <c r="F56" s="102">
        <v>108890</v>
      </c>
      <c r="G56" s="103">
        <f t="shared" si="1"/>
        <v>85.30155969699106</v>
      </c>
    </row>
    <row r="57" spans="1:7" ht="12.75">
      <c r="A57" s="19"/>
      <c r="B57" s="5" t="s">
        <v>14</v>
      </c>
      <c r="C57" s="3">
        <v>2710</v>
      </c>
      <c r="D57" s="97">
        <v>10000</v>
      </c>
      <c r="E57" s="102">
        <v>10000</v>
      </c>
      <c r="F57" s="102">
        <v>15481</v>
      </c>
      <c r="G57" s="103">
        <f t="shared" si="1"/>
        <v>154.81</v>
      </c>
    </row>
    <row r="58" spans="1:7" ht="12.75">
      <c r="A58" s="19"/>
      <c r="B58" s="5" t="s">
        <v>15</v>
      </c>
      <c r="C58" s="3">
        <v>2711</v>
      </c>
      <c r="D58" s="97">
        <v>44000</v>
      </c>
      <c r="E58" s="102">
        <v>44000</v>
      </c>
      <c r="F58" s="102">
        <v>58563</v>
      </c>
      <c r="G58" s="103">
        <f t="shared" si="1"/>
        <v>133.09772727272727</v>
      </c>
    </row>
    <row r="59" spans="1:7" ht="12.75">
      <c r="A59" s="19"/>
      <c r="B59" s="5" t="s">
        <v>212</v>
      </c>
      <c r="C59" s="3">
        <v>2729</v>
      </c>
      <c r="D59" s="97"/>
      <c r="E59" s="102">
        <v>463</v>
      </c>
      <c r="F59" s="102">
        <v>920</v>
      </c>
      <c r="G59" s="103"/>
    </row>
    <row r="60" spans="1:7" ht="12.75">
      <c r="A60" s="19"/>
      <c r="B60" s="5" t="s">
        <v>30</v>
      </c>
      <c r="C60" s="3">
        <v>2800</v>
      </c>
      <c r="D60" s="104">
        <v>20000</v>
      </c>
      <c r="E60" s="104">
        <f>E61+E62</f>
        <v>20000</v>
      </c>
      <c r="F60" s="104">
        <f>SUM(F61:F62)</f>
        <v>25779</v>
      </c>
      <c r="G60" s="103">
        <f t="shared" si="1"/>
        <v>128.895</v>
      </c>
    </row>
    <row r="61" spans="1:7" ht="25.5">
      <c r="A61" s="19"/>
      <c r="B61" s="5" t="s">
        <v>16</v>
      </c>
      <c r="C61" s="3">
        <v>2802</v>
      </c>
      <c r="D61" s="97">
        <v>20000</v>
      </c>
      <c r="E61" s="102">
        <v>2000</v>
      </c>
      <c r="F61" s="102">
        <v>2343</v>
      </c>
      <c r="G61" s="103">
        <f t="shared" si="1"/>
        <v>11.715</v>
      </c>
    </row>
    <row r="62" spans="1:7" ht="12.75">
      <c r="A62" s="19"/>
      <c r="B62" s="5" t="s">
        <v>232</v>
      </c>
      <c r="C62" s="3">
        <v>2809</v>
      </c>
      <c r="D62" s="97"/>
      <c r="E62" s="102">
        <v>18000</v>
      </c>
      <c r="F62" s="102">
        <v>23436</v>
      </c>
      <c r="G62" s="103"/>
    </row>
    <row r="63" spans="1:7" ht="12.75">
      <c r="A63" s="19"/>
      <c r="B63" s="5" t="s">
        <v>31</v>
      </c>
      <c r="C63" s="3">
        <v>3600</v>
      </c>
      <c r="D63" s="104">
        <f>D65</f>
        <v>1500</v>
      </c>
      <c r="E63" s="104">
        <f>E65</f>
        <v>6100</v>
      </c>
      <c r="F63" s="104">
        <f>F64+F65</f>
        <v>16914</v>
      </c>
      <c r="G63" s="103">
        <f t="shared" si="1"/>
        <v>1127.6</v>
      </c>
    </row>
    <row r="64" spans="1:7" ht="12.75">
      <c r="A64" s="19"/>
      <c r="B64" s="5" t="s">
        <v>262</v>
      </c>
      <c r="C64" s="3">
        <v>3611</v>
      </c>
      <c r="D64" s="104"/>
      <c r="E64" s="104"/>
      <c r="F64" s="96">
        <v>964</v>
      </c>
      <c r="G64" s="103"/>
    </row>
    <row r="65" spans="1:7" ht="12.75">
      <c r="A65" s="19"/>
      <c r="B65" s="5" t="s">
        <v>17</v>
      </c>
      <c r="C65" s="3">
        <v>3619</v>
      </c>
      <c r="D65" s="97">
        <v>1500</v>
      </c>
      <c r="E65" s="102">
        <v>6100</v>
      </c>
      <c r="F65" s="102">
        <v>15950</v>
      </c>
      <c r="G65" s="103">
        <f t="shared" si="1"/>
        <v>1063.3333333333333</v>
      </c>
    </row>
    <row r="66" spans="1:7" ht="12.75">
      <c r="A66" s="19"/>
      <c r="B66" s="5" t="s">
        <v>32</v>
      </c>
      <c r="C66" s="3">
        <v>3700</v>
      </c>
      <c r="D66" s="104">
        <f>SUM(D67:D67)</f>
        <v>-6100</v>
      </c>
      <c r="E66" s="104">
        <f>SUM(E67:E67)</f>
        <v>-6457</v>
      </c>
      <c r="F66" s="104">
        <f>F67</f>
        <v>-5280</v>
      </c>
      <c r="G66" s="103">
        <f t="shared" si="1"/>
        <v>86.55737704918033</v>
      </c>
    </row>
    <row r="67" spans="1:7" ht="12.75">
      <c r="A67" s="19"/>
      <c r="B67" s="5" t="s">
        <v>38</v>
      </c>
      <c r="C67" s="3">
        <v>3702</v>
      </c>
      <c r="D67" s="97">
        <v>-6100</v>
      </c>
      <c r="E67" s="102">
        <v>-6457</v>
      </c>
      <c r="F67" s="102">
        <v>-5280</v>
      </c>
      <c r="G67" s="103">
        <f t="shared" si="1"/>
        <v>86.55737704918033</v>
      </c>
    </row>
    <row r="68" spans="1:7" ht="12.75">
      <c r="A68" s="19"/>
      <c r="B68" s="5" t="s">
        <v>53</v>
      </c>
      <c r="C68" s="3">
        <v>4000</v>
      </c>
      <c r="D68" s="104">
        <f>SUM(D69:D72)</f>
        <v>50000</v>
      </c>
      <c r="E68" s="104">
        <f>SUM(E69:E71)</f>
        <v>50000</v>
      </c>
      <c r="F68" s="104">
        <f>SUM(F69:F71)</f>
        <v>93551</v>
      </c>
      <c r="G68" s="103">
        <f t="shared" si="1"/>
        <v>187.102</v>
      </c>
    </row>
    <row r="69" spans="1:7" ht="12.75">
      <c r="A69" s="19"/>
      <c r="B69" s="5" t="s">
        <v>54</v>
      </c>
      <c r="C69" s="3">
        <v>4022</v>
      </c>
      <c r="D69" s="97">
        <v>15000</v>
      </c>
      <c r="E69" s="102">
        <v>15000</v>
      </c>
      <c r="F69" s="102">
        <v>14884</v>
      </c>
      <c r="G69" s="103">
        <f t="shared" si="1"/>
        <v>99.22666666666666</v>
      </c>
    </row>
    <row r="70" spans="1:7" ht="12.75">
      <c r="A70" s="19"/>
      <c r="B70" s="5"/>
      <c r="C70" s="3">
        <v>4030</v>
      </c>
      <c r="D70" s="97"/>
      <c r="E70" s="102"/>
      <c r="F70" s="102">
        <v>212</v>
      </c>
      <c r="G70" s="103"/>
    </row>
    <row r="71" spans="1:7" ht="12.75">
      <c r="A71" s="19"/>
      <c r="B71" s="5" t="s">
        <v>40</v>
      </c>
      <c r="C71" s="3">
        <v>4040</v>
      </c>
      <c r="D71" s="97">
        <v>35000</v>
      </c>
      <c r="E71" s="102">
        <v>35000</v>
      </c>
      <c r="F71" s="102">
        <v>78455</v>
      </c>
      <c r="G71" s="103">
        <f t="shared" si="1"/>
        <v>224.15714285714284</v>
      </c>
    </row>
    <row r="72" spans="1:7" ht="12.75">
      <c r="A72" s="19"/>
      <c r="B72" s="5" t="s">
        <v>226</v>
      </c>
      <c r="C72" s="3" t="s">
        <v>224</v>
      </c>
      <c r="D72" s="97"/>
      <c r="E72" s="102">
        <v>1000</v>
      </c>
      <c r="F72" s="102">
        <v>1150</v>
      </c>
      <c r="G72" s="103"/>
    </row>
    <row r="73" spans="1:7" ht="12.75">
      <c r="A73" s="19"/>
      <c r="B73" s="5" t="s">
        <v>55</v>
      </c>
      <c r="C73" s="3">
        <v>4100</v>
      </c>
      <c r="D73" s="97">
        <v>9000</v>
      </c>
      <c r="E73" s="102">
        <v>9000</v>
      </c>
      <c r="F73" s="102">
        <v>9605</v>
      </c>
      <c r="G73" s="103">
        <f t="shared" si="1"/>
        <v>106.72222222222223</v>
      </c>
    </row>
    <row r="74" spans="1:7" ht="12.75">
      <c r="A74" s="19"/>
      <c r="B74" s="12" t="s">
        <v>18</v>
      </c>
      <c r="C74" s="3"/>
      <c r="D74" s="104">
        <f>SUM(D47+D52+D60+D63+D66+D68+D73)</f>
        <v>471353</v>
      </c>
      <c r="E74" s="104">
        <f>SUM(E47+E52+E60+E63+E66+E68+E73+E72)</f>
        <v>481909</v>
      </c>
      <c r="F74" s="104">
        <f>SUM(F47+F52+F60+F63+F66+F68+F73+F72)</f>
        <v>586047</v>
      </c>
      <c r="G74" s="103">
        <f t="shared" si="1"/>
        <v>124.33293094559703</v>
      </c>
    </row>
    <row r="75" spans="1:7" s="13" customFormat="1" ht="12.75">
      <c r="A75" s="22"/>
      <c r="B75" s="14" t="s">
        <v>19</v>
      </c>
      <c r="C75" s="15"/>
      <c r="D75" s="104">
        <f>SUM(D45+D74)</f>
        <v>691453</v>
      </c>
      <c r="E75" s="104">
        <f>SUM(E45+E74)</f>
        <v>704509</v>
      </c>
      <c r="F75" s="104">
        <f>SUM(F45+F74)</f>
        <v>849053</v>
      </c>
      <c r="G75" s="103">
        <f t="shared" si="1"/>
        <v>122.79258315460342</v>
      </c>
    </row>
    <row r="76" spans="1:7" ht="12.75">
      <c r="A76" s="18" t="s">
        <v>7</v>
      </c>
      <c r="B76" s="11" t="s">
        <v>20</v>
      </c>
      <c r="C76" s="3"/>
      <c r="D76" s="97"/>
      <c r="E76" s="102"/>
      <c r="F76" s="102"/>
      <c r="G76" s="102"/>
    </row>
    <row r="77" spans="1:7" ht="12.75">
      <c r="A77" s="19"/>
      <c r="B77" s="5" t="s">
        <v>58</v>
      </c>
      <c r="C77" s="3">
        <v>3100</v>
      </c>
      <c r="D77" s="104">
        <f>SUM(D78:D79)</f>
        <v>796800</v>
      </c>
      <c r="E77" s="104">
        <f>SUM(E78:E80)</f>
        <v>2226107</v>
      </c>
      <c r="F77" s="104">
        <f>SUM(F78:F80)</f>
        <v>1149012</v>
      </c>
      <c r="G77" s="103">
        <f>F77/D77*100</f>
        <v>144.20331325301206</v>
      </c>
    </row>
    <row r="78" spans="1:7" ht="25.5">
      <c r="A78" s="19"/>
      <c r="B78" s="5" t="s">
        <v>56</v>
      </c>
      <c r="C78" s="3">
        <v>3112</v>
      </c>
      <c r="D78" s="97">
        <v>520400</v>
      </c>
      <c r="E78" s="102">
        <v>520400</v>
      </c>
      <c r="F78" s="102">
        <v>538200</v>
      </c>
      <c r="G78" s="103">
        <f>F78/D78*100</f>
        <v>103.42044581091467</v>
      </c>
    </row>
    <row r="79" spans="1:7" ht="25.5">
      <c r="A79" s="19"/>
      <c r="B79" s="5" t="s">
        <v>57</v>
      </c>
      <c r="C79" s="3">
        <v>3113</v>
      </c>
      <c r="D79" s="97">
        <v>276400</v>
      </c>
      <c r="E79" s="102">
        <v>1706258</v>
      </c>
      <c r="F79" s="102">
        <v>643500</v>
      </c>
      <c r="G79" s="103">
        <f>F79/D79*100</f>
        <v>232.81476121562955</v>
      </c>
    </row>
    <row r="80" spans="1:7" ht="12.75">
      <c r="A80" s="19"/>
      <c r="B80" s="5" t="s">
        <v>247</v>
      </c>
      <c r="C80" s="3">
        <v>3120</v>
      </c>
      <c r="D80" s="97"/>
      <c r="E80" s="102">
        <v>-551</v>
      </c>
      <c r="F80" s="102">
        <v>-32688</v>
      </c>
      <c r="G80" s="103"/>
    </row>
    <row r="81" spans="1:7" ht="12.75">
      <c r="A81" s="18" t="s">
        <v>158</v>
      </c>
      <c r="B81" s="12" t="s">
        <v>22</v>
      </c>
      <c r="C81" s="3"/>
      <c r="D81" s="104">
        <f>SUM(D82:D86)</f>
        <v>-8379</v>
      </c>
      <c r="E81" s="104">
        <f>SUM(E82:E86)</f>
        <v>431452</v>
      </c>
      <c r="F81" s="104">
        <f>SUM(F82:F86)</f>
        <v>-6073</v>
      </c>
      <c r="G81" s="102"/>
    </row>
    <row r="82" spans="1:7" ht="12.75">
      <c r="A82" s="150"/>
      <c r="B82" s="12"/>
      <c r="C82" s="3" t="s">
        <v>219</v>
      </c>
      <c r="D82" s="97"/>
      <c r="E82" s="96">
        <v>24251</v>
      </c>
      <c r="F82" s="96">
        <v>1308152</v>
      </c>
      <c r="G82" s="102"/>
    </row>
    <row r="83" spans="1:7" ht="12.75">
      <c r="A83" s="3"/>
      <c r="B83" s="5" t="s">
        <v>231</v>
      </c>
      <c r="C83" s="3" t="s">
        <v>159</v>
      </c>
      <c r="D83" s="97">
        <v>-22344</v>
      </c>
      <c r="E83" s="102">
        <v>-22344</v>
      </c>
      <c r="F83" s="102">
        <v>-26510</v>
      </c>
      <c r="G83" s="103"/>
    </row>
    <row r="84" spans="1:7" ht="12.75">
      <c r="A84" s="140"/>
      <c r="B84" s="5" t="s">
        <v>230</v>
      </c>
      <c r="C84" s="3" t="s">
        <v>234</v>
      </c>
      <c r="D84" s="97">
        <v>13965</v>
      </c>
      <c r="E84" s="102">
        <v>405580</v>
      </c>
      <c r="F84" s="102">
        <v>3609085</v>
      </c>
      <c r="G84" s="103"/>
    </row>
    <row r="85" spans="1:7" ht="12.75">
      <c r="A85" s="140"/>
      <c r="B85" s="5" t="s">
        <v>236</v>
      </c>
      <c r="C85" s="3" t="s">
        <v>218</v>
      </c>
      <c r="D85" s="96"/>
      <c r="E85" s="96">
        <v>0</v>
      </c>
      <c r="F85" s="96">
        <v>-4901017</v>
      </c>
      <c r="G85" s="103"/>
    </row>
    <row r="86" spans="1:7" ht="12.75">
      <c r="A86" s="140"/>
      <c r="B86" s="5" t="s">
        <v>235</v>
      </c>
      <c r="C86" s="3" t="s">
        <v>221</v>
      </c>
      <c r="D86" s="96">
        <v>0</v>
      </c>
      <c r="E86" s="96">
        <v>23965</v>
      </c>
      <c r="F86" s="96">
        <v>4217</v>
      </c>
      <c r="G86" s="103"/>
    </row>
    <row r="87" spans="1:7" ht="12.75">
      <c r="A87" s="41"/>
      <c r="B87" s="38" t="s">
        <v>160</v>
      </c>
      <c r="C87" s="39"/>
      <c r="D87" s="95">
        <f>D75+D77+D81</f>
        <v>1479874</v>
      </c>
      <c r="E87" s="95">
        <f>E75+E77+E81</f>
        <v>3362068</v>
      </c>
      <c r="F87" s="95">
        <f>F75+F77+F81</f>
        <v>1991992</v>
      </c>
      <c r="G87" s="105">
        <f>F87/D87*100</f>
        <v>134.60551371265393</v>
      </c>
    </row>
    <row r="88" spans="1:7" ht="12.75">
      <c r="A88" s="42" t="s">
        <v>21</v>
      </c>
      <c r="B88" s="14" t="s">
        <v>77</v>
      </c>
      <c r="C88" s="15"/>
      <c r="D88" s="122"/>
      <c r="E88" s="102"/>
      <c r="F88" s="102"/>
      <c r="G88" s="102"/>
    </row>
    <row r="89" spans="1:7" ht="12.75">
      <c r="A89" s="22"/>
      <c r="B89" s="44" t="s">
        <v>80</v>
      </c>
      <c r="C89" s="40">
        <v>7600</v>
      </c>
      <c r="D89" s="123">
        <v>-49274</v>
      </c>
      <c r="E89" s="102">
        <v>-26638</v>
      </c>
      <c r="F89" s="102">
        <v>230</v>
      </c>
      <c r="G89" s="103">
        <f>F89/D89*100</f>
        <v>-0.4667776109104193</v>
      </c>
    </row>
    <row r="90" spans="1:7" ht="12.75">
      <c r="A90" s="22"/>
      <c r="B90" s="44"/>
      <c r="C90" s="40">
        <v>9300</v>
      </c>
      <c r="D90" s="123"/>
      <c r="E90" s="102"/>
      <c r="F90" s="102">
        <v>-1300</v>
      </c>
      <c r="G90" s="103"/>
    </row>
    <row r="91" spans="1:7" ht="12.75">
      <c r="A91" s="19"/>
      <c r="B91" s="5" t="s">
        <v>59</v>
      </c>
      <c r="C91" s="3">
        <v>9500</v>
      </c>
      <c r="D91" s="96">
        <f>SUM(D93:D93)</f>
        <v>453405</v>
      </c>
      <c r="E91" s="96">
        <f>E92+E93</f>
        <v>453405</v>
      </c>
      <c r="F91" s="96">
        <f>F92+F93</f>
        <v>-178584</v>
      </c>
      <c r="G91" s="103">
        <f>F91/D91*100</f>
        <v>-39.387302742581134</v>
      </c>
    </row>
    <row r="92" spans="1:7" ht="12.75">
      <c r="A92" s="19"/>
      <c r="B92" s="5" t="s">
        <v>186</v>
      </c>
      <c r="C92" s="3" t="s">
        <v>187</v>
      </c>
      <c r="D92" s="96"/>
      <c r="E92" s="96">
        <v>0</v>
      </c>
      <c r="F92" s="96">
        <v>-518608</v>
      </c>
      <c r="G92" s="103"/>
    </row>
    <row r="93" spans="1:7" ht="12.75">
      <c r="A93" s="19"/>
      <c r="B93" s="5" t="s">
        <v>78</v>
      </c>
      <c r="C93" s="3">
        <v>9501</v>
      </c>
      <c r="D93" s="96">
        <v>453405</v>
      </c>
      <c r="E93" s="102">
        <v>453405</v>
      </c>
      <c r="F93" s="102">
        <v>340024</v>
      </c>
      <c r="G93" s="103">
        <f>F93/D93*100</f>
        <v>74.99343853729006</v>
      </c>
    </row>
    <row r="94" spans="1:7" ht="13.5" thickBot="1">
      <c r="A94" s="143"/>
      <c r="B94" s="5" t="s">
        <v>156</v>
      </c>
      <c r="C94" s="3" t="s">
        <v>157</v>
      </c>
      <c r="D94" s="96"/>
      <c r="E94" s="102">
        <v>-26314</v>
      </c>
      <c r="F94" s="102">
        <v>-3433</v>
      </c>
      <c r="G94" s="103"/>
    </row>
    <row r="95" spans="1:7" ht="13.5" thickBot="1">
      <c r="A95" s="17"/>
      <c r="B95" s="16" t="s">
        <v>33</v>
      </c>
      <c r="C95" s="121"/>
      <c r="D95" s="95">
        <f>D87+D89+D91+D100</f>
        <v>1884005</v>
      </c>
      <c r="E95" s="95">
        <f>E87+E89+E91+E94</f>
        <v>3762521</v>
      </c>
      <c r="F95" s="95">
        <f>F87+F89+F91+F94+F90</f>
        <v>1808905</v>
      </c>
      <c r="G95" s="105">
        <f>F95/D95*100</f>
        <v>96.0138110036863</v>
      </c>
    </row>
    <row r="96" spans="1:7" ht="13.5" thickBot="1">
      <c r="A96" s="17"/>
      <c r="B96" s="16" t="s">
        <v>36</v>
      </c>
      <c r="C96" s="121"/>
      <c r="D96" s="95">
        <f>D95+D36</f>
        <v>4418913</v>
      </c>
      <c r="E96" s="95">
        <f>E95+E36</f>
        <v>6967082</v>
      </c>
      <c r="F96" s="95">
        <f>F95+F36</f>
        <v>4761701</v>
      </c>
      <c r="G96" s="105">
        <f>F96/D96*100</f>
        <v>107.75729234768822</v>
      </c>
    </row>
    <row r="97" spans="1:6" ht="12.75">
      <c r="A97" s="7"/>
      <c r="B97" s="9"/>
      <c r="C97" s="7"/>
      <c r="D97" s="10"/>
      <c r="E97" s="142"/>
      <c r="F97" s="142"/>
    </row>
    <row r="98" spans="1:4" ht="12.75">
      <c r="A98" s="7"/>
      <c r="B98" s="9"/>
      <c r="C98" s="7"/>
      <c r="D98" s="8"/>
    </row>
    <row r="99" spans="1:4" ht="12.75">
      <c r="A99" s="7"/>
      <c r="B99" s="9"/>
      <c r="C99" s="7"/>
      <c r="D99" s="8"/>
    </row>
    <row r="100" spans="1:4" ht="15">
      <c r="A100" s="29" t="s">
        <v>90</v>
      </c>
      <c r="B100" s="29"/>
      <c r="C100" s="7"/>
      <c r="D100" s="8"/>
    </row>
    <row r="101" spans="1:4" ht="15">
      <c r="A101" s="29" t="s">
        <v>91</v>
      </c>
      <c r="B101" s="29"/>
      <c r="C101" s="7"/>
      <c r="D101" s="8"/>
    </row>
    <row r="102" spans="1:4" ht="11.25" customHeight="1">
      <c r="A102" s="7"/>
      <c r="B102" s="27"/>
      <c r="C102" s="7"/>
      <c r="D102" s="8"/>
    </row>
    <row r="103" spans="1:4" ht="7.5" customHeight="1">
      <c r="A103" s="7"/>
      <c r="B103" s="27"/>
      <c r="C103" s="7"/>
      <c r="D103" s="8"/>
    </row>
    <row r="104" spans="1:4" ht="15">
      <c r="A104" s="7"/>
      <c r="B104" s="27"/>
      <c r="C104" s="7"/>
      <c r="D104" s="8"/>
    </row>
    <row r="105" spans="1:4" ht="12.75">
      <c r="A105" s="30"/>
      <c r="B105" s="30"/>
      <c r="C105" s="7"/>
      <c r="D105" s="8"/>
    </row>
    <row r="106" spans="1:4" ht="12.75">
      <c r="A106" s="30"/>
      <c r="B106" s="30"/>
      <c r="C106" s="7"/>
      <c r="D106" s="8"/>
    </row>
    <row r="107" spans="1:4" ht="15">
      <c r="A107" s="7"/>
      <c r="B107" s="27"/>
      <c r="C107" s="7"/>
      <c r="D107" s="8"/>
    </row>
    <row r="108" spans="1:4" ht="10.5" customHeight="1">
      <c r="A108" s="7"/>
      <c r="B108" s="27"/>
      <c r="C108" s="7"/>
      <c r="D108" s="8"/>
    </row>
    <row r="109" ht="15">
      <c r="B109" s="27"/>
    </row>
    <row r="110" spans="1:2" ht="12.75">
      <c r="A110" s="30"/>
      <c r="B110" s="30"/>
    </row>
    <row r="111" spans="1:3" ht="12.75">
      <c r="A111" s="159"/>
      <c r="B111" s="159"/>
      <c r="C111" s="37"/>
    </row>
  </sheetData>
  <sheetProtection/>
  <mergeCells count="5">
    <mergeCell ref="A111:B111"/>
    <mergeCell ref="A5:D5"/>
    <mergeCell ref="B6:D6"/>
    <mergeCell ref="A1:D1"/>
    <mergeCell ref="A3:D3"/>
  </mergeCells>
  <printOptions/>
  <pageMargins left="0.9448818897637796" right="0.35433070866141736" top="0.3937007874015748" bottom="0.3937007874015748" header="0.5118110236220472" footer="0.5118110236220472"/>
  <pageSetup horizontalDpi="180" verticalDpi="180" orientation="portrait" paperSize="9" scale="90" r:id="rId1"/>
  <ignoredErrors>
    <ignoredError sqref="C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4"/>
  <sheetViews>
    <sheetView zoomScalePageLayoutView="0" workbookViewId="0" topLeftCell="A1">
      <pane ySplit="8" topLeftCell="BM166" activePane="bottomLeft" state="frozen"/>
      <selection pane="topLeft" activeCell="A1" sqref="A1"/>
      <selection pane="bottomLeft" activeCell="G195" sqref="G195"/>
    </sheetView>
  </sheetViews>
  <sheetFormatPr defaultColWidth="9.140625" defaultRowHeight="12.75"/>
  <cols>
    <col min="1" max="1" width="3.7109375" style="27" customWidth="1"/>
    <col min="2" max="2" width="44.421875" style="27" customWidth="1"/>
    <col min="3" max="3" width="12.140625" style="27" customWidth="1"/>
    <col min="4" max="4" width="12.57421875" style="27" customWidth="1"/>
    <col min="5" max="5" width="14.8515625" style="27" customWidth="1"/>
    <col min="6" max="6" width="16.421875" style="27" customWidth="1"/>
    <col min="7" max="7" width="11.421875" style="27" customWidth="1"/>
    <col min="8" max="16384" width="9.140625" style="27" customWidth="1"/>
  </cols>
  <sheetData>
    <row r="1" spans="1:7" ht="18">
      <c r="A1" s="161" t="s">
        <v>89</v>
      </c>
      <c r="B1" s="161"/>
      <c r="C1" s="161"/>
      <c r="D1" s="161"/>
      <c r="E1" s="161"/>
      <c r="F1" s="161"/>
      <c r="G1" s="161"/>
    </row>
    <row r="3" spans="1:7" ht="18">
      <c r="A3" s="161" t="s">
        <v>254</v>
      </c>
      <c r="B3" s="161"/>
      <c r="C3" s="161"/>
      <c r="D3" s="161"/>
      <c r="E3" s="161"/>
      <c r="F3" s="161"/>
      <c r="G3" s="161"/>
    </row>
    <row r="4" spans="2:7" ht="18">
      <c r="B4" s="28"/>
      <c r="C4" s="28"/>
      <c r="D4" s="28"/>
      <c r="E4" s="28"/>
      <c r="F4" s="28"/>
      <c r="G4" s="28"/>
    </row>
    <row r="5" spans="1:7" ht="15.75">
      <c r="A5" s="163" t="s">
        <v>185</v>
      </c>
      <c r="B5" s="163"/>
      <c r="C5" s="163"/>
      <c r="D5" s="163"/>
      <c r="E5" s="163"/>
      <c r="F5" s="163"/>
      <c r="G5" s="163"/>
    </row>
    <row r="6" spans="1:7" ht="12" customHeight="1">
      <c r="A6" s="47"/>
      <c r="B6" s="47"/>
      <c r="C6" s="47"/>
      <c r="D6" s="47"/>
      <c r="E6" s="47"/>
      <c r="F6" s="47"/>
      <c r="G6" s="47"/>
    </row>
    <row r="7" spans="1:7" ht="12" customHeight="1" thickBot="1">
      <c r="A7" s="47"/>
      <c r="B7" s="47"/>
      <c r="C7" s="47"/>
      <c r="D7" s="47"/>
      <c r="E7" s="47"/>
      <c r="F7" s="47"/>
      <c r="G7" s="47"/>
    </row>
    <row r="8" spans="1:7" ht="34.5" customHeight="1" thickBot="1">
      <c r="A8" s="77" t="s">
        <v>41</v>
      </c>
      <c r="B8" s="78" t="s">
        <v>66</v>
      </c>
      <c r="C8" s="107" t="s">
        <v>95</v>
      </c>
      <c r="D8" s="99" t="s">
        <v>255</v>
      </c>
      <c r="E8" s="100" t="s">
        <v>256</v>
      </c>
      <c r="F8" s="100" t="s">
        <v>257</v>
      </c>
      <c r="G8" s="100" t="s">
        <v>169</v>
      </c>
    </row>
    <row r="9" spans="1:7" ht="15.75" thickBot="1">
      <c r="A9" s="79">
        <v>1</v>
      </c>
      <c r="B9" s="80">
        <v>2</v>
      </c>
      <c r="C9" s="106"/>
      <c r="D9" s="124">
        <v>3</v>
      </c>
      <c r="E9" s="124">
        <v>4</v>
      </c>
      <c r="F9" s="124">
        <v>5</v>
      </c>
      <c r="G9" s="124">
        <v>6</v>
      </c>
    </row>
    <row r="10" spans="1:7" ht="15">
      <c r="A10" s="81" t="s">
        <v>2</v>
      </c>
      <c r="B10" s="82" t="s">
        <v>61</v>
      </c>
      <c r="C10" s="82"/>
      <c r="D10" s="124"/>
      <c r="E10" s="124"/>
      <c r="F10" s="124"/>
      <c r="G10" s="124"/>
    </row>
    <row r="11" spans="1:7" ht="15.75">
      <c r="A11" s="83"/>
      <c r="B11" s="84" t="s">
        <v>86</v>
      </c>
      <c r="C11" s="84"/>
      <c r="D11" s="85"/>
      <c r="E11" s="85"/>
      <c r="F11" s="85"/>
      <c r="G11" s="85"/>
    </row>
    <row r="12" spans="1:7" ht="38.25">
      <c r="A12" s="83"/>
      <c r="B12" s="112" t="s">
        <v>174</v>
      </c>
      <c r="C12" s="115" t="s">
        <v>113</v>
      </c>
      <c r="D12" s="85">
        <v>470000</v>
      </c>
      <c r="E12" s="85">
        <v>465000</v>
      </c>
      <c r="F12" s="85">
        <v>478847</v>
      </c>
      <c r="G12" s="103">
        <f>F12/D12*100</f>
        <v>101.88234042553192</v>
      </c>
    </row>
    <row r="13" spans="1:7" ht="25.5">
      <c r="A13" s="83"/>
      <c r="B13" s="112" t="s">
        <v>175</v>
      </c>
      <c r="C13" s="115" t="s">
        <v>115</v>
      </c>
      <c r="D13" s="85">
        <v>29525</v>
      </c>
      <c r="E13" s="85">
        <v>35754</v>
      </c>
      <c r="F13" s="85">
        <v>29274</v>
      </c>
      <c r="G13" s="103">
        <f aca="true" t="shared" si="0" ref="G13:G20">F13/D13*100</f>
        <v>99.14987298899239</v>
      </c>
    </row>
    <row r="14" spans="1:7" ht="25.5">
      <c r="A14" s="83"/>
      <c r="B14" s="113" t="s">
        <v>176</v>
      </c>
      <c r="C14" s="115" t="s">
        <v>116</v>
      </c>
      <c r="D14" s="85">
        <v>105000</v>
      </c>
      <c r="E14" s="85">
        <v>103771</v>
      </c>
      <c r="F14" s="85">
        <v>101233</v>
      </c>
      <c r="G14" s="103">
        <f t="shared" si="0"/>
        <v>96.41238095238094</v>
      </c>
    </row>
    <row r="15" spans="1:7" ht="15.75">
      <c r="A15" s="83"/>
      <c r="B15" s="113" t="s">
        <v>117</v>
      </c>
      <c r="C15" s="115" t="s">
        <v>118</v>
      </c>
      <c r="D15" s="85">
        <v>379214</v>
      </c>
      <c r="E15" s="85">
        <v>372979</v>
      </c>
      <c r="F15" s="85">
        <v>291420</v>
      </c>
      <c r="G15" s="103">
        <f t="shared" si="0"/>
        <v>76.8484285917714</v>
      </c>
    </row>
    <row r="16" spans="1:7" ht="15.75">
      <c r="A16" s="83"/>
      <c r="B16" s="113" t="s">
        <v>214</v>
      </c>
      <c r="C16" s="115" t="s">
        <v>210</v>
      </c>
      <c r="D16" s="85">
        <v>15000</v>
      </c>
      <c r="E16" s="85">
        <v>40864</v>
      </c>
      <c r="F16" s="85">
        <v>11646</v>
      </c>
      <c r="G16" s="103">
        <f t="shared" si="0"/>
        <v>77.64</v>
      </c>
    </row>
    <row r="17" spans="1:7" ht="25.5">
      <c r="A17" s="86"/>
      <c r="B17" s="112" t="s">
        <v>181</v>
      </c>
      <c r="C17" s="115">
        <v>4200</v>
      </c>
      <c r="D17" s="87">
        <v>8000</v>
      </c>
      <c r="E17" s="87">
        <v>9000</v>
      </c>
      <c r="F17" s="87">
        <v>11500</v>
      </c>
      <c r="G17" s="103">
        <f t="shared" si="0"/>
        <v>143.75</v>
      </c>
    </row>
    <row r="18" spans="1:7" ht="25.5">
      <c r="A18" s="86"/>
      <c r="B18" s="112" t="s">
        <v>178</v>
      </c>
      <c r="C18" s="115" t="s">
        <v>172</v>
      </c>
      <c r="D18" s="87">
        <v>5000</v>
      </c>
      <c r="E18" s="87">
        <v>4827</v>
      </c>
      <c r="F18" s="87">
        <v>5525</v>
      </c>
      <c r="G18" s="103">
        <f t="shared" si="0"/>
        <v>110.5</v>
      </c>
    </row>
    <row r="19" spans="1:7" ht="15.75">
      <c r="A19" s="86"/>
      <c r="B19" s="113" t="s">
        <v>207</v>
      </c>
      <c r="C19" s="115">
        <v>5100</v>
      </c>
      <c r="D19" s="87">
        <v>160485</v>
      </c>
      <c r="E19" s="87">
        <v>728837</v>
      </c>
      <c r="F19" s="87">
        <v>150231</v>
      </c>
      <c r="G19" s="103">
        <f t="shared" si="0"/>
        <v>93.61061781474905</v>
      </c>
    </row>
    <row r="20" spans="1:7" ht="15.75">
      <c r="A20" s="86"/>
      <c r="B20" s="113" t="s">
        <v>188</v>
      </c>
      <c r="C20" s="115">
        <v>5200</v>
      </c>
      <c r="D20" s="87">
        <v>47226</v>
      </c>
      <c r="E20" s="87">
        <v>57836</v>
      </c>
      <c r="F20" s="87">
        <v>2634</v>
      </c>
      <c r="G20" s="103">
        <f t="shared" si="0"/>
        <v>5.577436158048533</v>
      </c>
    </row>
    <row r="21" spans="1:7" ht="15.75">
      <c r="A21" s="86"/>
      <c r="B21" s="113" t="s">
        <v>190</v>
      </c>
      <c r="C21" s="115">
        <v>5300</v>
      </c>
      <c r="D21" s="87"/>
      <c r="E21" s="87">
        <v>38651</v>
      </c>
      <c r="F21" s="87">
        <v>135958</v>
      </c>
      <c r="G21" s="103"/>
    </row>
    <row r="22" spans="1:7" ht="15.75">
      <c r="A22" s="86"/>
      <c r="B22" s="113" t="s">
        <v>206</v>
      </c>
      <c r="C22" s="115">
        <v>5400</v>
      </c>
      <c r="D22" s="87"/>
      <c r="E22" s="87">
        <v>2760</v>
      </c>
      <c r="F22" s="87">
        <v>0</v>
      </c>
      <c r="G22" s="103"/>
    </row>
    <row r="23" spans="1:7" ht="15.75">
      <c r="A23" s="86"/>
      <c r="B23" s="113" t="s">
        <v>250</v>
      </c>
      <c r="C23" s="115">
        <v>9700</v>
      </c>
      <c r="D23" s="87">
        <v>29880</v>
      </c>
      <c r="E23" s="87"/>
      <c r="F23" s="87">
        <v>0</v>
      </c>
      <c r="G23" s="103"/>
    </row>
    <row r="24" spans="1:7" ht="15.75">
      <c r="A24" s="86"/>
      <c r="B24" s="116" t="s">
        <v>64</v>
      </c>
      <c r="C24" s="115"/>
      <c r="D24" s="88">
        <f>SUM(D12:D23)</f>
        <v>1249330</v>
      </c>
      <c r="E24" s="88">
        <f>SUM(E12:E23)</f>
        <v>1860279</v>
      </c>
      <c r="F24" s="88">
        <f>SUM(F12:F23)</f>
        <v>1218268</v>
      </c>
      <c r="G24" s="103">
        <f>F24/D24*100</f>
        <v>97.51370734713807</v>
      </c>
    </row>
    <row r="25" spans="1:7" ht="15.75">
      <c r="A25" s="86"/>
      <c r="B25" s="84" t="s">
        <v>87</v>
      </c>
      <c r="C25" s="84"/>
      <c r="D25" s="88"/>
      <c r="E25" s="88"/>
      <c r="F25" s="88"/>
      <c r="G25" s="88"/>
    </row>
    <row r="26" spans="1:7" ht="38.25">
      <c r="A26" s="86"/>
      <c r="B26" s="112" t="s">
        <v>174</v>
      </c>
      <c r="C26" s="115" t="s">
        <v>113</v>
      </c>
      <c r="D26" s="87">
        <v>16000</v>
      </c>
      <c r="E26" s="87">
        <v>49375</v>
      </c>
      <c r="F26" s="87">
        <v>19440</v>
      </c>
      <c r="G26" s="103"/>
    </row>
    <row r="27" spans="1:7" ht="25.5">
      <c r="A27" s="86"/>
      <c r="B27" s="112" t="s">
        <v>175</v>
      </c>
      <c r="C27" s="115" t="s">
        <v>115</v>
      </c>
      <c r="D27" s="87">
        <v>28000</v>
      </c>
      <c r="E27" s="88"/>
      <c r="F27" s="87">
        <v>21170</v>
      </c>
      <c r="G27" s="103"/>
    </row>
    <row r="28" spans="1:7" ht="25.5">
      <c r="A28" s="86"/>
      <c r="B28" s="113" t="s">
        <v>176</v>
      </c>
      <c r="C28" s="115" t="s">
        <v>116</v>
      </c>
      <c r="D28" s="87">
        <v>7500</v>
      </c>
      <c r="E28" s="87">
        <v>4788</v>
      </c>
      <c r="F28" s="87">
        <v>4419</v>
      </c>
      <c r="G28" s="103"/>
    </row>
    <row r="29" spans="1:7" ht="15.75">
      <c r="A29" s="86"/>
      <c r="B29" s="113" t="s">
        <v>117</v>
      </c>
      <c r="C29" s="115" t="s">
        <v>118</v>
      </c>
      <c r="D29" s="87">
        <v>15000</v>
      </c>
      <c r="E29" s="87">
        <v>15180</v>
      </c>
      <c r="F29" s="87">
        <v>9155</v>
      </c>
      <c r="G29" s="103"/>
    </row>
    <row r="30" spans="1:7" ht="25.5">
      <c r="A30" s="86"/>
      <c r="B30" s="112" t="s">
        <v>181</v>
      </c>
      <c r="C30" s="115">
        <v>4200</v>
      </c>
      <c r="D30" s="88"/>
      <c r="E30" s="88"/>
      <c r="F30" s="88"/>
      <c r="G30" s="103"/>
    </row>
    <row r="31" spans="1:7" ht="15.75">
      <c r="A31" s="86"/>
      <c r="B31" s="114" t="s">
        <v>177</v>
      </c>
      <c r="C31" s="115" t="s">
        <v>171</v>
      </c>
      <c r="D31" s="88"/>
      <c r="E31" s="88"/>
      <c r="F31" s="88"/>
      <c r="G31" s="103"/>
    </row>
    <row r="32" spans="1:7" ht="25.5">
      <c r="A32" s="86"/>
      <c r="B32" s="112" t="s">
        <v>178</v>
      </c>
      <c r="C32" s="115" t="s">
        <v>172</v>
      </c>
      <c r="D32" s="88"/>
      <c r="E32" s="88"/>
      <c r="F32" s="88"/>
      <c r="G32" s="103"/>
    </row>
    <row r="33" spans="1:7" ht="15.75">
      <c r="A33" s="86"/>
      <c r="B33" s="113" t="s">
        <v>179</v>
      </c>
      <c r="C33" s="115" t="s">
        <v>180</v>
      </c>
      <c r="D33" s="88"/>
      <c r="E33" s="88"/>
      <c r="F33" s="88"/>
      <c r="G33" s="103"/>
    </row>
    <row r="34" spans="1:7" ht="15.75">
      <c r="A34" s="83"/>
      <c r="B34" s="113" t="s">
        <v>182</v>
      </c>
      <c r="C34" s="115" t="s">
        <v>173</v>
      </c>
      <c r="D34" s="87"/>
      <c r="E34" s="87"/>
      <c r="F34" s="87"/>
      <c r="G34" s="103"/>
    </row>
    <row r="35" spans="1:7" ht="15.75" hidden="1">
      <c r="A35" s="86"/>
      <c r="B35" s="116" t="s">
        <v>64</v>
      </c>
      <c r="C35" s="115"/>
      <c r="D35" s="88"/>
      <c r="E35" s="88"/>
      <c r="F35" s="88"/>
      <c r="G35" s="103" t="e">
        <f>F35/D35*100</f>
        <v>#DIV/0!</v>
      </c>
    </row>
    <row r="36" spans="1:7" ht="15.75">
      <c r="A36" s="86"/>
      <c r="B36" s="89" t="s">
        <v>64</v>
      </c>
      <c r="C36" s="89"/>
      <c r="D36" s="88">
        <f>SUM(D26:D35)</f>
        <v>66500</v>
      </c>
      <c r="E36" s="88">
        <f>SUM(E26:E35)</f>
        <v>69343</v>
      </c>
      <c r="F36" s="88">
        <f>SUM(F26:F35)</f>
        <v>54184</v>
      </c>
      <c r="G36" s="103"/>
    </row>
    <row r="37" spans="1:7" ht="30">
      <c r="A37" s="86"/>
      <c r="B37" s="91" t="s">
        <v>191</v>
      </c>
      <c r="C37" s="89"/>
      <c r="D37" s="88"/>
      <c r="E37" s="88"/>
      <c r="F37" s="88"/>
      <c r="G37" s="103"/>
    </row>
    <row r="38" spans="1:7" ht="38.25">
      <c r="A38" s="86"/>
      <c r="B38" s="112" t="s">
        <v>174</v>
      </c>
      <c r="C38" s="115" t="s">
        <v>113</v>
      </c>
      <c r="D38" s="88"/>
      <c r="E38" s="87">
        <v>5453</v>
      </c>
      <c r="F38" s="87">
        <v>3015</v>
      </c>
      <c r="G38" s="103"/>
    </row>
    <row r="39" spans="1:7" ht="25.5">
      <c r="A39" s="86"/>
      <c r="B39" s="112" t="s">
        <v>175</v>
      </c>
      <c r="C39" s="115" t="s">
        <v>115</v>
      </c>
      <c r="D39" s="88"/>
      <c r="E39" s="87">
        <v>15148</v>
      </c>
      <c r="F39" s="87">
        <v>26535</v>
      </c>
      <c r="G39" s="103"/>
    </row>
    <row r="40" spans="1:7" ht="25.5">
      <c r="A40" s="86"/>
      <c r="B40" s="113" t="s">
        <v>176</v>
      </c>
      <c r="C40" s="115" t="s">
        <v>116</v>
      </c>
      <c r="D40" s="88"/>
      <c r="E40" s="87">
        <v>5892</v>
      </c>
      <c r="F40" s="87">
        <v>8790</v>
      </c>
      <c r="G40" s="103"/>
    </row>
    <row r="41" spans="1:7" ht="15.75">
      <c r="A41" s="86"/>
      <c r="B41" s="113" t="s">
        <v>117</v>
      </c>
      <c r="C41" s="115" t="s">
        <v>118</v>
      </c>
      <c r="D41" s="88"/>
      <c r="E41" s="87">
        <v>2446</v>
      </c>
      <c r="F41" s="87">
        <v>2081</v>
      </c>
      <c r="G41" s="103"/>
    </row>
    <row r="42" spans="1:7" ht="25.5">
      <c r="A42" s="86"/>
      <c r="B42" s="112" t="s">
        <v>181</v>
      </c>
      <c r="C42" s="115">
        <v>4200</v>
      </c>
      <c r="D42" s="88"/>
      <c r="E42" s="87"/>
      <c r="F42" s="87"/>
      <c r="G42" s="103"/>
    </row>
    <row r="43" spans="1:7" ht="15.75">
      <c r="A43" s="86"/>
      <c r="B43" s="114" t="s">
        <v>177</v>
      </c>
      <c r="C43" s="115" t="s">
        <v>171</v>
      </c>
      <c r="D43" s="88"/>
      <c r="E43" s="87"/>
      <c r="F43" s="87"/>
      <c r="G43" s="103"/>
    </row>
    <row r="44" spans="1:7" ht="25.5">
      <c r="A44" s="86"/>
      <c r="B44" s="112" t="s">
        <v>178</v>
      </c>
      <c r="C44" s="115" t="s">
        <v>172</v>
      </c>
      <c r="D44" s="88"/>
      <c r="E44" s="87"/>
      <c r="F44" s="87"/>
      <c r="G44" s="103"/>
    </row>
    <row r="45" spans="1:7" ht="15.75">
      <c r="A45" s="86"/>
      <c r="B45" s="113" t="s">
        <v>179</v>
      </c>
      <c r="C45" s="115" t="s">
        <v>180</v>
      </c>
      <c r="D45" s="88"/>
      <c r="E45" s="87"/>
      <c r="F45" s="87"/>
      <c r="G45" s="103"/>
    </row>
    <row r="46" spans="1:7" ht="15.75">
      <c r="A46" s="86"/>
      <c r="B46" s="113" t="s">
        <v>182</v>
      </c>
      <c r="C46" s="115" t="s">
        <v>173</v>
      </c>
      <c r="D46" s="88"/>
      <c r="E46" s="87"/>
      <c r="F46" s="87"/>
      <c r="G46" s="103"/>
    </row>
    <row r="47" spans="1:7" ht="15.75">
      <c r="A47" s="86"/>
      <c r="B47" s="89" t="s">
        <v>64</v>
      </c>
      <c r="C47" s="89"/>
      <c r="D47" s="88"/>
      <c r="E47" s="88">
        <f>SUM(E38:E46)</f>
        <v>28939</v>
      </c>
      <c r="F47" s="88">
        <f>SUM(F38:F46)</f>
        <v>40421</v>
      </c>
      <c r="G47" s="103"/>
    </row>
    <row r="48" spans="1:7" ht="15">
      <c r="A48" s="83" t="s">
        <v>3</v>
      </c>
      <c r="B48" s="89" t="s">
        <v>60</v>
      </c>
      <c r="C48" s="89"/>
      <c r="D48" s="88">
        <f>SUM(D49:D51)</f>
        <v>149436</v>
      </c>
      <c r="E48" s="88">
        <f>SUM(E49:E51)</f>
        <v>144436</v>
      </c>
      <c r="F48" s="88">
        <f>SUM(F49:F51)</f>
        <v>142606</v>
      </c>
      <c r="G48" s="103"/>
    </row>
    <row r="49" spans="1:7" ht="15.75">
      <c r="A49" s="83"/>
      <c r="B49" s="84" t="s">
        <v>88</v>
      </c>
      <c r="C49" s="84"/>
      <c r="D49" s="88">
        <v>5000</v>
      </c>
      <c r="E49" s="88"/>
      <c r="F49" s="88">
        <v>72901</v>
      </c>
      <c r="G49" s="103"/>
    </row>
    <row r="50" spans="1:7" ht="15.75">
      <c r="A50" s="83"/>
      <c r="B50" s="84" t="s">
        <v>161</v>
      </c>
      <c r="C50" s="84"/>
      <c r="D50" s="88">
        <v>41166</v>
      </c>
      <c r="E50" s="88">
        <v>41166</v>
      </c>
      <c r="F50" s="88">
        <v>24787</v>
      </c>
      <c r="G50" s="103"/>
    </row>
    <row r="51" spans="1:7" ht="15.75">
      <c r="A51" s="83"/>
      <c r="B51" s="84" t="s">
        <v>192</v>
      </c>
      <c r="C51" s="84"/>
      <c r="D51" s="88">
        <v>103270</v>
      </c>
      <c r="E51" s="88">
        <v>103270</v>
      </c>
      <c r="F51" s="88">
        <v>44918</v>
      </c>
      <c r="G51" s="103"/>
    </row>
    <row r="52" spans="1:7" ht="15.75">
      <c r="A52" s="83" t="s">
        <v>7</v>
      </c>
      <c r="B52" s="89" t="s">
        <v>62</v>
      </c>
      <c r="C52" s="89"/>
      <c r="D52" s="87"/>
      <c r="E52" s="87"/>
      <c r="F52" s="87"/>
      <c r="G52" s="103"/>
    </row>
    <row r="53" spans="1:7" ht="15.75">
      <c r="A53" s="86"/>
      <c r="B53" s="85" t="s">
        <v>162</v>
      </c>
      <c r="C53" s="85"/>
      <c r="D53" s="87"/>
      <c r="E53" s="88"/>
      <c r="F53" s="88"/>
      <c r="G53" s="103"/>
    </row>
    <row r="54" spans="1:7" ht="38.25">
      <c r="A54" s="86"/>
      <c r="B54" s="112" t="s">
        <v>174</v>
      </c>
      <c r="C54" s="115" t="s">
        <v>113</v>
      </c>
      <c r="D54" s="87">
        <v>335000</v>
      </c>
      <c r="E54" s="87">
        <v>353590</v>
      </c>
      <c r="F54" s="87">
        <v>374238</v>
      </c>
      <c r="G54" s="103">
        <f>F54/D54*100</f>
        <v>111.71283582089553</v>
      </c>
    </row>
    <row r="55" spans="1:7" ht="25.5">
      <c r="A55" s="86"/>
      <c r="B55" s="112" t="s">
        <v>175</v>
      </c>
      <c r="C55" s="115" t="s">
        <v>115</v>
      </c>
      <c r="D55" s="87">
        <v>11472</v>
      </c>
      <c r="E55" s="87">
        <v>22713</v>
      </c>
      <c r="F55" s="87">
        <v>17157</v>
      </c>
      <c r="G55" s="103">
        <f>F55/D55*100</f>
        <v>149.55543933054395</v>
      </c>
    </row>
    <row r="56" spans="1:7" ht="25.5">
      <c r="A56" s="86"/>
      <c r="B56" s="113" t="s">
        <v>176</v>
      </c>
      <c r="C56" s="115" t="s">
        <v>116</v>
      </c>
      <c r="D56" s="87">
        <v>66285</v>
      </c>
      <c r="E56" s="87">
        <v>70423</v>
      </c>
      <c r="F56" s="87">
        <v>80711</v>
      </c>
      <c r="G56" s="103">
        <f>F56/D56*100</f>
        <v>121.7635965904805</v>
      </c>
    </row>
    <row r="57" spans="1:7" ht="15.75">
      <c r="A57" s="86"/>
      <c r="B57" s="113" t="s">
        <v>117</v>
      </c>
      <c r="C57" s="115" t="s">
        <v>118</v>
      </c>
      <c r="D57" s="87">
        <v>197856</v>
      </c>
      <c r="E57" s="87">
        <v>172777</v>
      </c>
      <c r="F57" s="87">
        <v>146739</v>
      </c>
      <c r="G57" s="103">
        <f>F57/D57*100</f>
        <v>74.16454391072294</v>
      </c>
    </row>
    <row r="58" spans="1:7" ht="15.75">
      <c r="A58" s="86"/>
      <c r="B58" s="113" t="s">
        <v>209</v>
      </c>
      <c r="C58" s="115">
        <v>1900</v>
      </c>
      <c r="D58" s="87"/>
      <c r="E58" s="87"/>
      <c r="F58" s="87">
        <v>46</v>
      </c>
      <c r="G58" s="103"/>
    </row>
    <row r="59" spans="1:7" ht="25.5">
      <c r="A59" s="86"/>
      <c r="B59" s="112" t="s">
        <v>181</v>
      </c>
      <c r="C59" s="115">
        <v>4200</v>
      </c>
      <c r="D59" s="87"/>
      <c r="E59" s="87">
        <v>0</v>
      </c>
      <c r="F59" s="88">
        <v>0</v>
      </c>
      <c r="G59" s="103"/>
    </row>
    <row r="60" spans="1:7" ht="15.75">
      <c r="A60" s="86"/>
      <c r="B60" s="114" t="s">
        <v>177</v>
      </c>
      <c r="C60" s="115" t="s">
        <v>171</v>
      </c>
      <c r="D60" s="87"/>
      <c r="E60" s="88"/>
      <c r="F60" s="88"/>
      <c r="G60" s="103"/>
    </row>
    <row r="61" spans="1:7" ht="25.5">
      <c r="A61" s="86"/>
      <c r="B61" s="112" t="s">
        <v>178</v>
      </c>
      <c r="C61" s="115" t="s">
        <v>172</v>
      </c>
      <c r="D61" s="87"/>
      <c r="E61" s="88">
        <v>0</v>
      </c>
      <c r="F61" s="88">
        <v>0</v>
      </c>
      <c r="G61" s="103"/>
    </row>
    <row r="62" spans="1:7" ht="15.75">
      <c r="A62" s="86"/>
      <c r="B62" s="113" t="s">
        <v>179</v>
      </c>
      <c r="C62" s="115" t="s">
        <v>180</v>
      </c>
      <c r="D62" s="87"/>
      <c r="E62" s="88"/>
      <c r="F62" s="88"/>
      <c r="G62" s="103"/>
    </row>
    <row r="63" spans="1:7" ht="15.75">
      <c r="A63" s="86"/>
      <c r="B63" s="113" t="s">
        <v>182</v>
      </c>
      <c r="C63" s="115" t="s">
        <v>173</v>
      </c>
      <c r="D63" s="87"/>
      <c r="E63" s="88">
        <v>0</v>
      </c>
      <c r="F63" s="88">
        <v>0</v>
      </c>
      <c r="G63" s="103"/>
    </row>
    <row r="64" spans="1:7" ht="15.75">
      <c r="A64" s="86"/>
      <c r="B64" s="113" t="s">
        <v>189</v>
      </c>
      <c r="C64" s="115" t="s">
        <v>208</v>
      </c>
      <c r="D64" s="87">
        <v>10000</v>
      </c>
      <c r="E64" s="88">
        <v>9700</v>
      </c>
      <c r="F64" s="88">
        <v>0</v>
      </c>
      <c r="G64" s="103"/>
    </row>
    <row r="65" spans="1:7" ht="15.75">
      <c r="A65" s="86"/>
      <c r="B65" s="89" t="s">
        <v>64</v>
      </c>
      <c r="C65" s="115"/>
      <c r="D65" s="88">
        <f>SUM(D54:D64)</f>
        <v>620613</v>
      </c>
      <c r="E65" s="88">
        <f>SUM(E54:E64)</f>
        <v>629203</v>
      </c>
      <c r="F65" s="88">
        <f>SUM(F54:F64)</f>
        <v>618891</v>
      </c>
      <c r="G65" s="103">
        <f>F65/D65*100</f>
        <v>99.722532399418</v>
      </c>
    </row>
    <row r="66" spans="1:7" ht="15.75">
      <c r="A66" s="86"/>
      <c r="B66" s="89" t="s">
        <v>184</v>
      </c>
      <c r="C66" s="115"/>
      <c r="D66" s="87"/>
      <c r="E66" s="87"/>
      <c r="F66" s="87"/>
      <c r="G66" s="103"/>
    </row>
    <row r="67" spans="1:7" ht="38.25">
      <c r="A67" s="86"/>
      <c r="B67" s="112" t="s">
        <v>174</v>
      </c>
      <c r="C67" s="115" t="s">
        <v>113</v>
      </c>
      <c r="D67" s="87">
        <v>714000</v>
      </c>
      <c r="E67" s="87">
        <v>706115</v>
      </c>
      <c r="F67" s="87">
        <v>732035</v>
      </c>
      <c r="G67" s="103">
        <f aca="true" t="shared" si="1" ref="G67:G72">F67/D67*100</f>
        <v>102.52591036414567</v>
      </c>
    </row>
    <row r="68" spans="1:7" ht="25.5">
      <c r="A68" s="86"/>
      <c r="B68" s="112" t="s">
        <v>175</v>
      </c>
      <c r="C68" s="115" t="s">
        <v>115</v>
      </c>
      <c r="D68" s="87">
        <v>64278</v>
      </c>
      <c r="E68" s="87">
        <v>86412</v>
      </c>
      <c r="F68" s="87">
        <v>56349</v>
      </c>
      <c r="G68" s="103">
        <f t="shared" si="1"/>
        <v>87.66451974236908</v>
      </c>
    </row>
    <row r="69" spans="1:7" ht="25.5">
      <c r="A69" s="86"/>
      <c r="B69" s="113" t="s">
        <v>176</v>
      </c>
      <c r="C69" s="115" t="s">
        <v>116</v>
      </c>
      <c r="D69" s="87">
        <v>170100</v>
      </c>
      <c r="E69" s="87">
        <v>171233</v>
      </c>
      <c r="F69" s="87">
        <v>164708</v>
      </c>
      <c r="G69" s="103">
        <f t="shared" si="1"/>
        <v>96.83009994121106</v>
      </c>
    </row>
    <row r="70" spans="1:7" ht="15.75">
      <c r="A70" s="86"/>
      <c r="B70" s="113" t="s">
        <v>117</v>
      </c>
      <c r="C70" s="115" t="s">
        <v>118</v>
      </c>
      <c r="D70" s="87">
        <v>232115</v>
      </c>
      <c r="E70" s="87">
        <v>434687</v>
      </c>
      <c r="F70" s="87">
        <v>332854</v>
      </c>
      <c r="G70" s="103">
        <f t="shared" si="1"/>
        <v>143.40046959481293</v>
      </c>
    </row>
    <row r="71" spans="1:7" ht="15.75">
      <c r="A71" s="86"/>
      <c r="B71" s="113" t="s">
        <v>209</v>
      </c>
      <c r="C71" s="115" t="s">
        <v>210</v>
      </c>
      <c r="D71" s="87">
        <v>6908</v>
      </c>
      <c r="E71" s="87">
        <v>6908</v>
      </c>
      <c r="F71" s="87">
        <v>3555</v>
      </c>
      <c r="G71" s="103">
        <f t="shared" si="1"/>
        <v>51.46207295888825</v>
      </c>
    </row>
    <row r="72" spans="1:7" ht="15.75">
      <c r="A72" s="86"/>
      <c r="B72" s="113" t="s">
        <v>119</v>
      </c>
      <c r="C72" s="115">
        <v>4000</v>
      </c>
      <c r="D72" s="87">
        <v>19902</v>
      </c>
      <c r="E72" s="87">
        <v>19815</v>
      </c>
      <c r="F72" s="87">
        <v>9180</v>
      </c>
      <c r="G72" s="103">
        <f t="shared" si="1"/>
        <v>46.12601748567983</v>
      </c>
    </row>
    <row r="73" spans="1:7" ht="25.5">
      <c r="A73" s="86"/>
      <c r="B73" s="112" t="s">
        <v>181</v>
      </c>
      <c r="C73" s="115">
        <v>4200</v>
      </c>
      <c r="D73" s="87"/>
      <c r="E73" s="87"/>
      <c r="F73" s="87"/>
      <c r="G73" s="103"/>
    </row>
    <row r="74" spans="1:7" ht="15.75">
      <c r="A74" s="86"/>
      <c r="B74" s="114" t="s">
        <v>177</v>
      </c>
      <c r="C74" s="115" t="s">
        <v>171</v>
      </c>
      <c r="D74" s="87"/>
      <c r="E74" s="87"/>
      <c r="F74" s="87"/>
      <c r="G74" s="103"/>
    </row>
    <row r="75" spans="1:7" ht="25.5">
      <c r="A75" s="86"/>
      <c r="B75" s="112" t="s">
        <v>178</v>
      </c>
      <c r="C75" s="115" t="s">
        <v>172</v>
      </c>
      <c r="D75" s="87"/>
      <c r="E75" s="87"/>
      <c r="F75" s="87"/>
      <c r="G75" s="103"/>
    </row>
    <row r="76" spans="1:7" ht="15.75">
      <c r="A76" s="86"/>
      <c r="B76" s="113" t="s">
        <v>179</v>
      </c>
      <c r="C76" s="115" t="s">
        <v>180</v>
      </c>
      <c r="D76" s="87"/>
      <c r="E76" s="87"/>
      <c r="F76" s="87"/>
      <c r="G76" s="103"/>
    </row>
    <row r="77" spans="1:7" ht="15.75">
      <c r="A77" s="86"/>
      <c r="B77" s="113" t="s">
        <v>182</v>
      </c>
      <c r="C77" s="115" t="s">
        <v>173</v>
      </c>
      <c r="D77" s="87"/>
      <c r="E77" s="87"/>
      <c r="F77" s="87">
        <v>59782</v>
      </c>
      <c r="G77" s="103"/>
    </row>
    <row r="78" spans="1:7" ht="15.75">
      <c r="A78" s="86"/>
      <c r="B78" s="113" t="s">
        <v>189</v>
      </c>
      <c r="C78" s="115" t="s">
        <v>208</v>
      </c>
      <c r="D78" s="87"/>
      <c r="E78" s="87">
        <v>1190</v>
      </c>
      <c r="F78" s="87">
        <v>54507</v>
      </c>
      <c r="G78" s="103"/>
    </row>
    <row r="79" spans="1:7" ht="15.75">
      <c r="A79" s="86"/>
      <c r="B79" s="113" t="s">
        <v>190</v>
      </c>
      <c r="C79" s="115" t="s">
        <v>243</v>
      </c>
      <c r="D79" s="87"/>
      <c r="E79" s="87">
        <v>624</v>
      </c>
      <c r="F79" s="87">
        <v>0</v>
      </c>
      <c r="G79" s="103"/>
    </row>
    <row r="80" spans="1:7" ht="15.75">
      <c r="A80" s="86"/>
      <c r="B80" s="89" t="s">
        <v>64</v>
      </c>
      <c r="C80" s="115"/>
      <c r="D80" s="88">
        <f>SUM(D67:D77)</f>
        <v>1207303</v>
      </c>
      <c r="E80" s="88">
        <f>SUM(E67:E79)</f>
        <v>1426984</v>
      </c>
      <c r="F80" s="88">
        <f>SUM(F67:F79)</f>
        <v>1412970</v>
      </c>
      <c r="G80" s="103">
        <f>F80/D80*100</f>
        <v>117.03524301687314</v>
      </c>
    </row>
    <row r="81" spans="1:7" ht="15.75">
      <c r="A81" s="86"/>
      <c r="B81" s="85" t="s">
        <v>166</v>
      </c>
      <c r="C81" s="85"/>
      <c r="D81" s="87"/>
      <c r="E81" s="87"/>
      <c r="F81" s="87"/>
      <c r="G81" s="103"/>
    </row>
    <row r="82" spans="1:7" ht="38.25">
      <c r="A82" s="86"/>
      <c r="B82" s="112" t="s">
        <v>174</v>
      </c>
      <c r="C82" s="115" t="s">
        <v>113</v>
      </c>
      <c r="D82" s="87">
        <v>28000</v>
      </c>
      <c r="E82" s="87">
        <v>26826</v>
      </c>
      <c r="F82" s="87">
        <v>32734</v>
      </c>
      <c r="G82" s="103">
        <f>F82/D82*100</f>
        <v>116.90714285714286</v>
      </c>
    </row>
    <row r="83" spans="1:7" ht="25.5">
      <c r="A83" s="86"/>
      <c r="B83" s="112" t="s">
        <v>175</v>
      </c>
      <c r="C83" s="115" t="s">
        <v>115</v>
      </c>
      <c r="D83" s="87">
        <v>50</v>
      </c>
      <c r="E83" s="87">
        <v>114</v>
      </c>
      <c r="F83" s="87">
        <v>68</v>
      </c>
      <c r="G83" s="103">
        <f>F83/D83*100</f>
        <v>136</v>
      </c>
    </row>
    <row r="84" spans="1:7" ht="25.5">
      <c r="A84" s="86"/>
      <c r="B84" s="113" t="s">
        <v>176</v>
      </c>
      <c r="C84" s="115" t="s">
        <v>116</v>
      </c>
      <c r="D84" s="87">
        <v>5200</v>
      </c>
      <c r="E84" s="87">
        <v>4942</v>
      </c>
      <c r="F84" s="87">
        <v>5940</v>
      </c>
      <c r="G84" s="103">
        <f>F84/D84*100</f>
        <v>114.23076923076923</v>
      </c>
    </row>
    <row r="85" spans="1:7" ht="15.75">
      <c r="A85" s="86"/>
      <c r="B85" s="113" t="s">
        <v>117</v>
      </c>
      <c r="C85" s="115" t="s">
        <v>118</v>
      </c>
      <c r="D85" s="87">
        <v>600</v>
      </c>
      <c r="E85" s="87"/>
      <c r="F85" s="87">
        <v>0</v>
      </c>
      <c r="G85" s="103" t="e">
        <f>F85/E85*100</f>
        <v>#DIV/0!</v>
      </c>
    </row>
    <row r="86" spans="1:7" ht="15.75">
      <c r="A86" s="86"/>
      <c r="B86" s="114" t="s">
        <v>177</v>
      </c>
      <c r="C86" s="115" t="s">
        <v>171</v>
      </c>
      <c r="D86" s="87"/>
      <c r="E86" s="87"/>
      <c r="F86" s="87"/>
      <c r="G86" s="103"/>
    </row>
    <row r="87" spans="1:7" ht="25.5">
      <c r="A87" s="86"/>
      <c r="B87" s="112" t="s">
        <v>178</v>
      </c>
      <c r="C87" s="115" t="s">
        <v>172</v>
      </c>
      <c r="D87" s="87"/>
      <c r="E87" s="87"/>
      <c r="F87" s="87"/>
      <c r="G87" s="103"/>
    </row>
    <row r="88" spans="1:7" ht="15.75">
      <c r="A88" s="86"/>
      <c r="B88" s="113" t="s">
        <v>179</v>
      </c>
      <c r="C88" s="115" t="s">
        <v>180</v>
      </c>
      <c r="D88" s="87"/>
      <c r="E88" s="87"/>
      <c r="F88" s="87"/>
      <c r="G88" s="103"/>
    </row>
    <row r="89" spans="1:7" ht="15.75">
      <c r="A89" s="86"/>
      <c r="B89" s="113" t="s">
        <v>182</v>
      </c>
      <c r="C89" s="115" t="s">
        <v>173</v>
      </c>
      <c r="D89" s="87"/>
      <c r="E89" s="88"/>
      <c r="F89" s="88"/>
      <c r="G89" s="103"/>
    </row>
    <row r="90" spans="1:7" ht="15.75">
      <c r="A90" s="86"/>
      <c r="B90" s="113" t="s">
        <v>64</v>
      </c>
      <c r="C90" s="115"/>
      <c r="D90" s="88">
        <f>SUM(D82:D89)</f>
        <v>33850</v>
      </c>
      <c r="E90" s="88">
        <f>SUM(E82:E89)</f>
        <v>31882</v>
      </c>
      <c r="F90" s="87">
        <f>SUM(F82:F89)</f>
        <v>38742</v>
      </c>
      <c r="G90" s="103">
        <f>F90/D90*100</f>
        <v>114.45199409158052</v>
      </c>
    </row>
    <row r="91" spans="1:7" ht="15.75">
      <c r="A91" s="86"/>
      <c r="B91" s="89" t="s">
        <v>215</v>
      </c>
      <c r="C91" s="115"/>
      <c r="D91" s="88"/>
      <c r="E91" s="88">
        <f>E92</f>
        <v>15405</v>
      </c>
      <c r="F91" s="87">
        <f>F92</f>
        <v>5434</v>
      </c>
      <c r="G91" s="103"/>
    </row>
    <row r="92" spans="1:7" ht="15.75">
      <c r="A92" s="86"/>
      <c r="B92" s="89" t="s">
        <v>117</v>
      </c>
      <c r="C92" s="115" t="s">
        <v>118</v>
      </c>
      <c r="D92" s="88"/>
      <c r="E92" s="88">
        <v>15405</v>
      </c>
      <c r="F92" s="87">
        <v>5434</v>
      </c>
      <c r="G92" s="103"/>
    </row>
    <row r="93" spans="1:7" ht="15.75">
      <c r="A93" s="86"/>
      <c r="B93" s="141" t="s">
        <v>216</v>
      </c>
      <c r="C93" s="115"/>
      <c r="D93" s="88"/>
      <c r="E93" s="88"/>
      <c r="F93" s="88"/>
      <c r="G93" s="103"/>
    </row>
    <row r="94" spans="1:7" ht="38.25">
      <c r="A94" s="86"/>
      <c r="B94" s="112" t="s">
        <v>174</v>
      </c>
      <c r="C94" s="115" t="s">
        <v>113</v>
      </c>
      <c r="D94" s="88"/>
      <c r="E94" s="88">
        <v>10700</v>
      </c>
      <c r="F94" s="87">
        <v>12973</v>
      </c>
      <c r="G94" s="103"/>
    </row>
    <row r="95" spans="1:7" ht="25.5">
      <c r="A95" s="86"/>
      <c r="B95" s="112" t="s">
        <v>175</v>
      </c>
      <c r="C95" s="115" t="s">
        <v>115</v>
      </c>
      <c r="D95" s="88"/>
      <c r="E95" s="88"/>
      <c r="F95" s="87">
        <v>80</v>
      </c>
      <c r="G95" s="103"/>
    </row>
    <row r="96" spans="1:7" ht="25.5">
      <c r="A96" s="86"/>
      <c r="B96" s="113" t="s">
        <v>176</v>
      </c>
      <c r="C96" s="115" t="s">
        <v>116</v>
      </c>
      <c r="D96" s="88"/>
      <c r="E96" s="88">
        <v>2116</v>
      </c>
      <c r="F96" s="87">
        <v>2524</v>
      </c>
      <c r="G96" s="103"/>
    </row>
    <row r="97" spans="1:7" ht="15.75">
      <c r="A97" s="86"/>
      <c r="B97" s="113" t="s">
        <v>117</v>
      </c>
      <c r="C97" s="115" t="s">
        <v>118</v>
      </c>
      <c r="D97" s="88">
        <v>15405</v>
      </c>
      <c r="E97" s="88">
        <v>116336</v>
      </c>
      <c r="F97" s="87">
        <v>119644</v>
      </c>
      <c r="G97" s="103"/>
    </row>
    <row r="98" spans="1:7" ht="15.75">
      <c r="A98" s="86"/>
      <c r="B98" s="113" t="s">
        <v>214</v>
      </c>
      <c r="C98" s="115" t="s">
        <v>210</v>
      </c>
      <c r="D98" s="88"/>
      <c r="E98" s="88">
        <v>2310</v>
      </c>
      <c r="F98" s="87">
        <v>1578</v>
      </c>
      <c r="G98" s="103"/>
    </row>
    <row r="99" spans="1:7" ht="15.75">
      <c r="A99" s="86"/>
      <c r="B99" s="113" t="s">
        <v>64</v>
      </c>
      <c r="C99" s="115"/>
      <c r="D99" s="88">
        <f>SUM(D94:D98)</f>
        <v>15405</v>
      </c>
      <c r="E99" s="88">
        <f>SUM(E94:E98)</f>
        <v>131462</v>
      </c>
      <c r="F99" s="87">
        <f>SUM(F94:F98)</f>
        <v>136799</v>
      </c>
      <c r="G99" s="103"/>
    </row>
    <row r="100" spans="1:7" ht="15.75">
      <c r="A100" s="83" t="s">
        <v>21</v>
      </c>
      <c r="B100" s="113" t="s">
        <v>63</v>
      </c>
      <c r="C100" s="115"/>
      <c r="D100" s="87"/>
      <c r="E100" s="87"/>
      <c r="F100" s="87"/>
      <c r="G100" s="103"/>
    </row>
    <row r="101" spans="1:7" ht="38.25">
      <c r="A101" s="86"/>
      <c r="B101" s="112" t="s">
        <v>174</v>
      </c>
      <c r="C101" s="115" t="s">
        <v>113</v>
      </c>
      <c r="D101" s="87">
        <v>28000</v>
      </c>
      <c r="E101" s="87">
        <v>28000</v>
      </c>
      <c r="F101" s="87">
        <v>26342</v>
      </c>
      <c r="G101" s="103">
        <f>F101/D101*100</f>
        <v>94.07857142857144</v>
      </c>
    </row>
    <row r="102" spans="1:7" ht="25.5">
      <c r="A102" s="86"/>
      <c r="B102" s="112" t="s">
        <v>175</v>
      </c>
      <c r="C102" s="115" t="s">
        <v>115</v>
      </c>
      <c r="D102" s="87">
        <v>200</v>
      </c>
      <c r="E102" s="87">
        <v>200</v>
      </c>
      <c r="F102" s="87">
        <v>124</v>
      </c>
      <c r="G102" s="103">
        <f>F102/D102*100</f>
        <v>62</v>
      </c>
    </row>
    <row r="103" spans="1:7" ht="25.5">
      <c r="A103" s="86"/>
      <c r="B103" s="113" t="s">
        <v>176</v>
      </c>
      <c r="C103" s="115" t="s">
        <v>116</v>
      </c>
      <c r="D103" s="87">
        <v>7500</v>
      </c>
      <c r="E103" s="87">
        <v>7500</v>
      </c>
      <c r="F103" s="87">
        <v>4793</v>
      </c>
      <c r="G103" s="103">
        <f>F103/D103*100</f>
        <v>63.906666666666666</v>
      </c>
    </row>
    <row r="104" spans="1:7" ht="15.75">
      <c r="A104" s="86"/>
      <c r="B104" s="113" t="s">
        <v>117</v>
      </c>
      <c r="C104" s="115" t="s">
        <v>118</v>
      </c>
      <c r="D104" s="87">
        <v>13377</v>
      </c>
      <c r="E104" s="87">
        <v>11260</v>
      </c>
      <c r="F104" s="87">
        <v>894</v>
      </c>
      <c r="G104" s="103">
        <f>F104/D104*100</f>
        <v>6.683112805561785</v>
      </c>
    </row>
    <row r="105" spans="1:7" ht="15.75">
      <c r="A105" s="86"/>
      <c r="B105" s="114" t="s">
        <v>177</v>
      </c>
      <c r="C105" s="115" t="s">
        <v>171</v>
      </c>
      <c r="D105" s="87"/>
      <c r="E105" s="87"/>
      <c r="F105" s="87"/>
      <c r="G105" s="103"/>
    </row>
    <row r="106" spans="1:7" ht="25.5">
      <c r="A106" s="86"/>
      <c r="B106" s="112" t="s">
        <v>178</v>
      </c>
      <c r="C106" s="115" t="s">
        <v>172</v>
      </c>
      <c r="D106" s="87"/>
      <c r="E106" s="87"/>
      <c r="F106" s="87"/>
      <c r="G106" s="103"/>
    </row>
    <row r="107" spans="1:7" ht="15.75">
      <c r="A107" s="86"/>
      <c r="B107" s="113" t="s">
        <v>179</v>
      </c>
      <c r="C107" s="115" t="s">
        <v>180</v>
      </c>
      <c r="D107" s="87"/>
      <c r="E107" s="87"/>
      <c r="F107" s="87"/>
      <c r="G107" s="103"/>
    </row>
    <row r="108" spans="1:7" ht="15.75">
      <c r="A108" s="86"/>
      <c r="B108" s="113" t="s">
        <v>182</v>
      </c>
      <c r="C108" s="115" t="s">
        <v>173</v>
      </c>
      <c r="D108" s="87"/>
      <c r="E108" s="87"/>
      <c r="F108" s="87"/>
      <c r="G108" s="103"/>
    </row>
    <row r="109" spans="1:7" ht="15.75">
      <c r="A109" s="86"/>
      <c r="B109" s="113" t="s">
        <v>64</v>
      </c>
      <c r="C109" s="115"/>
      <c r="D109" s="88">
        <f>SUM(D101:D108)</f>
        <v>49077</v>
      </c>
      <c r="E109" s="88">
        <f>SUM(E101:E108)</f>
        <v>46960</v>
      </c>
      <c r="F109" s="88">
        <f>SUM(F101:F108)</f>
        <v>32153</v>
      </c>
      <c r="G109" s="103">
        <f>F109/D109*100</f>
        <v>65.51541455264177</v>
      </c>
    </row>
    <row r="110" spans="1:7" ht="15.75">
      <c r="A110" s="86"/>
      <c r="B110" s="113" t="s">
        <v>217</v>
      </c>
      <c r="C110" s="115"/>
      <c r="D110" s="88"/>
      <c r="E110" s="88">
        <f>E111</f>
        <v>60</v>
      </c>
      <c r="F110" s="88">
        <f>F111</f>
        <v>30</v>
      </c>
      <c r="G110" s="103"/>
    </row>
    <row r="111" spans="1:7" ht="15.75">
      <c r="A111" s="86"/>
      <c r="B111" s="113" t="s">
        <v>117</v>
      </c>
      <c r="C111" s="115" t="s">
        <v>118</v>
      </c>
      <c r="D111" s="88"/>
      <c r="E111" s="88">
        <v>60</v>
      </c>
      <c r="F111" s="88">
        <v>30</v>
      </c>
      <c r="G111" s="103"/>
    </row>
    <row r="112" spans="1:7" ht="15.75">
      <c r="A112" s="83" t="s">
        <v>23</v>
      </c>
      <c r="B112" s="89" t="s">
        <v>67</v>
      </c>
      <c r="C112" s="89"/>
      <c r="D112" s="87"/>
      <c r="E112" s="87"/>
      <c r="F112" s="87"/>
      <c r="G112" s="103"/>
    </row>
    <row r="113" spans="1:7" ht="15.75">
      <c r="A113" s="86"/>
      <c r="B113" s="85" t="s">
        <v>68</v>
      </c>
      <c r="C113" s="85"/>
      <c r="D113" s="87"/>
      <c r="E113" s="87"/>
      <c r="F113" s="87"/>
      <c r="G113" s="103"/>
    </row>
    <row r="114" spans="1:7" ht="38.25">
      <c r="A114" s="86"/>
      <c r="B114" s="112" t="s">
        <v>174</v>
      </c>
      <c r="C114" s="115" t="s">
        <v>113</v>
      </c>
      <c r="D114" s="87"/>
      <c r="E114" s="87"/>
      <c r="F114" s="87"/>
      <c r="G114" s="103"/>
    </row>
    <row r="115" spans="1:7" ht="25.5">
      <c r="A115" s="86"/>
      <c r="B115" s="112" t="s">
        <v>175</v>
      </c>
      <c r="C115" s="115" t="s">
        <v>115</v>
      </c>
      <c r="D115" s="87"/>
      <c r="E115" s="87">
        <v>200267</v>
      </c>
      <c r="F115" s="87">
        <v>74998</v>
      </c>
      <c r="G115" s="103">
        <f>F115/E115*100</f>
        <v>37.44900557755397</v>
      </c>
    </row>
    <row r="116" spans="1:7" ht="25.5">
      <c r="A116" s="86"/>
      <c r="B116" s="113" t="s">
        <v>176</v>
      </c>
      <c r="C116" s="115" t="s">
        <v>116</v>
      </c>
      <c r="D116" s="87"/>
      <c r="E116" s="87">
        <v>35886</v>
      </c>
      <c r="F116" s="87">
        <v>13434</v>
      </c>
      <c r="G116" s="103">
        <f>F116/E116*100</f>
        <v>37.43521150309313</v>
      </c>
    </row>
    <row r="117" spans="1:7" ht="15.75">
      <c r="A117" s="86"/>
      <c r="B117" s="113" t="s">
        <v>117</v>
      </c>
      <c r="C117" s="115" t="s">
        <v>118</v>
      </c>
      <c r="D117" s="87">
        <v>16500</v>
      </c>
      <c r="E117" s="87"/>
      <c r="F117" s="87">
        <v>0</v>
      </c>
      <c r="G117" s="103">
        <f>F117/D117*100</f>
        <v>0</v>
      </c>
    </row>
    <row r="118" spans="1:7" ht="15.75">
      <c r="A118" s="86"/>
      <c r="B118" s="113" t="s">
        <v>64</v>
      </c>
      <c r="C118" s="115"/>
      <c r="D118" s="88">
        <f>SUM(D114:D117)</f>
        <v>16500</v>
      </c>
      <c r="E118" s="88">
        <f>SUM(E114:E117)</f>
        <v>236153</v>
      </c>
      <c r="F118" s="88">
        <f>SUM(F114:F117)</f>
        <v>88432</v>
      </c>
      <c r="G118" s="103">
        <f>F118/D118*100</f>
        <v>535.9515151515152</v>
      </c>
    </row>
    <row r="119" spans="1:7" ht="15.75">
      <c r="A119" s="86"/>
      <c r="B119" s="85" t="s">
        <v>163</v>
      </c>
      <c r="C119" s="85"/>
      <c r="D119" s="87"/>
      <c r="E119" s="87"/>
      <c r="F119" s="87"/>
      <c r="G119" s="103"/>
    </row>
    <row r="120" spans="1:7" ht="25.5">
      <c r="A120" s="86"/>
      <c r="B120" s="112" t="s">
        <v>175</v>
      </c>
      <c r="C120" s="115" t="s">
        <v>115</v>
      </c>
      <c r="D120" s="87">
        <v>1770</v>
      </c>
      <c r="E120" s="87">
        <v>15064</v>
      </c>
      <c r="F120" s="87">
        <v>18154</v>
      </c>
      <c r="G120" s="103"/>
    </row>
    <row r="121" spans="1:7" ht="25.5">
      <c r="A121" s="86"/>
      <c r="B121" s="113" t="s">
        <v>176</v>
      </c>
      <c r="C121" s="115" t="s">
        <v>116</v>
      </c>
      <c r="D121" s="87">
        <v>330</v>
      </c>
      <c r="E121" s="87">
        <v>2752</v>
      </c>
      <c r="F121" s="87">
        <v>3296</v>
      </c>
      <c r="G121" s="103"/>
    </row>
    <row r="122" spans="1:7" ht="15.75">
      <c r="A122" s="86"/>
      <c r="B122" s="113" t="s">
        <v>117</v>
      </c>
      <c r="C122" s="115" t="s">
        <v>118</v>
      </c>
      <c r="D122" s="87"/>
      <c r="E122" s="87">
        <v>470</v>
      </c>
      <c r="F122" s="87">
        <v>10276</v>
      </c>
      <c r="G122" s="103"/>
    </row>
    <row r="123" spans="1:7" ht="15.75">
      <c r="A123" s="86"/>
      <c r="B123" s="113" t="s">
        <v>214</v>
      </c>
      <c r="C123" s="115">
        <v>1900</v>
      </c>
      <c r="D123" s="87"/>
      <c r="E123" s="87"/>
      <c r="F123" s="87">
        <v>34</v>
      </c>
      <c r="G123" s="103"/>
    </row>
    <row r="124" spans="1:7" ht="30">
      <c r="A124" s="86"/>
      <c r="B124" s="125" t="s">
        <v>181</v>
      </c>
      <c r="C124" s="115">
        <v>4200</v>
      </c>
      <c r="D124" s="87"/>
      <c r="E124" s="87">
        <v>23682</v>
      </c>
      <c r="F124" s="87">
        <v>4827</v>
      </c>
      <c r="G124" s="103"/>
    </row>
    <row r="125" spans="1:7" ht="15.75">
      <c r="A125" s="86"/>
      <c r="B125" s="125" t="s">
        <v>189</v>
      </c>
      <c r="C125" s="115">
        <v>5200</v>
      </c>
      <c r="D125" s="87"/>
      <c r="E125" s="87"/>
      <c r="F125" s="87">
        <v>2448</v>
      </c>
      <c r="G125" s="103"/>
    </row>
    <row r="126" spans="1:7" ht="15.75">
      <c r="A126" s="86"/>
      <c r="B126" s="89" t="s">
        <v>64</v>
      </c>
      <c r="C126" s="139"/>
      <c r="D126" s="88">
        <f>SUM(D120:D121)</f>
        <v>2100</v>
      </c>
      <c r="E126" s="88">
        <f>SUM(E119:E124)</f>
        <v>41968</v>
      </c>
      <c r="F126" s="88">
        <f>SUM(F119:F125)</f>
        <v>39035</v>
      </c>
      <c r="G126" s="103">
        <f aca="true" t="shared" si="2" ref="G126:G159">F126/D126*100</f>
        <v>1858.8095238095239</v>
      </c>
    </row>
    <row r="127" spans="1:7" ht="31.5" customHeight="1">
      <c r="A127" s="83" t="s">
        <v>42</v>
      </c>
      <c r="B127" s="90" t="s">
        <v>69</v>
      </c>
      <c r="C127" s="90"/>
      <c r="D127" s="88"/>
      <c r="E127" s="88"/>
      <c r="F127" s="87"/>
      <c r="G127" s="103"/>
    </row>
    <row r="128" spans="1:7" ht="15.75">
      <c r="A128" s="86"/>
      <c r="B128" s="84" t="s">
        <v>84</v>
      </c>
      <c r="C128" s="84"/>
      <c r="D128" s="88">
        <f>SUM(D129)</f>
        <v>5000</v>
      </c>
      <c r="E128" s="88">
        <f>SUM(E129)</f>
        <v>5000</v>
      </c>
      <c r="F128" s="88">
        <v>1787</v>
      </c>
      <c r="G128" s="103">
        <f t="shared" si="2"/>
        <v>35.74</v>
      </c>
    </row>
    <row r="129" spans="1:7" ht="15.75">
      <c r="A129" s="86"/>
      <c r="B129" s="85" t="s">
        <v>117</v>
      </c>
      <c r="C129" s="115" t="s">
        <v>118</v>
      </c>
      <c r="D129" s="87">
        <v>5000</v>
      </c>
      <c r="E129" s="87">
        <v>5000</v>
      </c>
      <c r="F129" s="87">
        <v>4358</v>
      </c>
      <c r="G129" s="103">
        <f t="shared" si="2"/>
        <v>87.16000000000001</v>
      </c>
    </row>
    <row r="130" spans="1:7" ht="15.75">
      <c r="A130" s="86"/>
      <c r="B130" s="84" t="s">
        <v>83</v>
      </c>
      <c r="C130" s="115"/>
      <c r="D130" s="88">
        <f>SUM(D131:D135)</f>
        <v>83660</v>
      </c>
      <c r="E130" s="88">
        <f>E133+E135</f>
        <v>89087</v>
      </c>
      <c r="F130" s="88">
        <f>F131+F132+F133+F134+F135</f>
        <v>86803</v>
      </c>
      <c r="G130" s="103">
        <f t="shared" si="2"/>
        <v>103.75687305761416</v>
      </c>
    </row>
    <row r="131" spans="1:7" ht="38.25">
      <c r="A131" s="86"/>
      <c r="B131" s="112" t="s">
        <v>174</v>
      </c>
      <c r="C131" s="115" t="s">
        <v>113</v>
      </c>
      <c r="D131" s="87">
        <v>4500</v>
      </c>
      <c r="E131" s="88"/>
      <c r="F131" s="87">
        <v>7385</v>
      </c>
      <c r="G131" s="103"/>
    </row>
    <row r="132" spans="1:7" ht="25.5">
      <c r="A132" s="86"/>
      <c r="B132" s="113" t="s">
        <v>176</v>
      </c>
      <c r="C132" s="115" t="s">
        <v>116</v>
      </c>
      <c r="D132" s="87">
        <v>1160</v>
      </c>
      <c r="E132" s="88"/>
      <c r="F132" s="87">
        <v>1336</v>
      </c>
      <c r="G132" s="103"/>
    </row>
    <row r="133" spans="1:7" ht="15.75">
      <c r="A133" s="86"/>
      <c r="B133" s="85" t="s">
        <v>117</v>
      </c>
      <c r="C133" s="115" t="s">
        <v>118</v>
      </c>
      <c r="D133" s="87">
        <v>55000</v>
      </c>
      <c r="E133" s="87">
        <v>71674</v>
      </c>
      <c r="F133" s="87">
        <v>75615</v>
      </c>
      <c r="G133" s="103">
        <f t="shared" si="2"/>
        <v>137.48181818181817</v>
      </c>
    </row>
    <row r="134" spans="1:7" ht="15.75">
      <c r="A134" s="86"/>
      <c r="B134" s="85"/>
      <c r="C134" s="115">
        <v>1900</v>
      </c>
      <c r="D134" s="155"/>
      <c r="E134" s="87"/>
      <c r="F134" s="87">
        <v>67</v>
      </c>
      <c r="G134" s="103"/>
    </row>
    <row r="135" spans="1:7" ht="15.75">
      <c r="A135" s="86"/>
      <c r="B135" s="113" t="s">
        <v>207</v>
      </c>
      <c r="C135" s="115" t="s">
        <v>245</v>
      </c>
      <c r="D135" s="151">
        <v>23000</v>
      </c>
      <c r="E135" s="87">
        <v>17413</v>
      </c>
      <c r="F135" s="87">
        <v>2400</v>
      </c>
      <c r="G135" s="103"/>
    </row>
    <row r="136" spans="1:7" ht="15.75">
      <c r="A136" s="86"/>
      <c r="B136" s="84" t="s">
        <v>164</v>
      </c>
      <c r="C136" s="84"/>
      <c r="D136" s="87"/>
      <c r="E136" s="87"/>
      <c r="F136" s="87"/>
      <c r="G136" s="103"/>
    </row>
    <row r="137" spans="1:7" ht="38.25">
      <c r="A137" s="86"/>
      <c r="B137" s="112" t="s">
        <v>174</v>
      </c>
      <c r="C137" s="115" t="s">
        <v>113</v>
      </c>
      <c r="D137" s="87">
        <v>31000</v>
      </c>
      <c r="E137" s="87">
        <v>37563</v>
      </c>
      <c r="F137" s="87">
        <v>45352</v>
      </c>
      <c r="G137" s="103">
        <f t="shared" si="2"/>
        <v>146.29677419354837</v>
      </c>
    </row>
    <row r="138" spans="1:7" ht="25.5">
      <c r="A138" s="86"/>
      <c r="B138" s="112" t="s">
        <v>175</v>
      </c>
      <c r="C138" s="115" t="s">
        <v>115</v>
      </c>
      <c r="D138" s="87">
        <v>100</v>
      </c>
      <c r="E138" s="87">
        <v>152</v>
      </c>
      <c r="F138" s="87">
        <v>54</v>
      </c>
      <c r="G138" s="103">
        <f t="shared" si="2"/>
        <v>54</v>
      </c>
    </row>
    <row r="139" spans="1:7" ht="25.5">
      <c r="A139" s="86"/>
      <c r="B139" s="113" t="s">
        <v>176</v>
      </c>
      <c r="C139" s="115" t="s">
        <v>116</v>
      </c>
      <c r="D139" s="87">
        <v>6000</v>
      </c>
      <c r="E139" s="87">
        <v>6800</v>
      </c>
      <c r="F139" s="87">
        <v>8027</v>
      </c>
      <c r="G139" s="103">
        <f t="shared" si="2"/>
        <v>133.78333333333333</v>
      </c>
    </row>
    <row r="140" spans="1:7" ht="15.75">
      <c r="A140" s="86"/>
      <c r="B140" s="113" t="s">
        <v>117</v>
      </c>
      <c r="C140" s="115" t="s">
        <v>118</v>
      </c>
      <c r="D140" s="87">
        <v>126800</v>
      </c>
      <c r="E140" s="87">
        <v>87515</v>
      </c>
      <c r="F140" s="87">
        <v>50441</v>
      </c>
      <c r="G140" s="103">
        <f t="shared" si="2"/>
        <v>39.77996845425867</v>
      </c>
    </row>
    <row r="141" spans="1:7" ht="15.75">
      <c r="A141" s="86"/>
      <c r="B141" s="113" t="s">
        <v>244</v>
      </c>
      <c r="C141" s="115">
        <v>1900</v>
      </c>
      <c r="D141" s="87"/>
      <c r="E141" s="87">
        <v>100</v>
      </c>
      <c r="F141" s="87">
        <v>268</v>
      </c>
      <c r="G141" s="103"/>
    </row>
    <row r="142" spans="1:7" ht="15.75">
      <c r="A142" s="86"/>
      <c r="B142" s="113" t="s">
        <v>207</v>
      </c>
      <c r="C142" s="115" t="s">
        <v>245</v>
      </c>
      <c r="D142" s="87"/>
      <c r="E142" s="87">
        <v>1429858</v>
      </c>
      <c r="F142" s="87">
        <v>35326</v>
      </c>
      <c r="G142" s="103"/>
    </row>
    <row r="143" spans="1:7" ht="15.75">
      <c r="A143" s="86"/>
      <c r="B143" s="113" t="s">
        <v>189</v>
      </c>
      <c r="C143" s="115">
        <v>5200</v>
      </c>
      <c r="D143" s="87">
        <v>25000</v>
      </c>
      <c r="E143" s="87"/>
      <c r="F143" s="87">
        <v>0</v>
      </c>
      <c r="G143" s="103"/>
    </row>
    <row r="144" spans="1:7" ht="15.75">
      <c r="A144" s="86"/>
      <c r="B144" s="113" t="s">
        <v>64</v>
      </c>
      <c r="C144" s="115"/>
      <c r="D144" s="88">
        <f>SUM(D137:D143)</f>
        <v>188900</v>
      </c>
      <c r="E144" s="88">
        <f>SUM(E137:E143)</f>
        <v>1561988</v>
      </c>
      <c r="F144" s="88">
        <f>SUM(F137:F143)</f>
        <v>139468</v>
      </c>
      <c r="G144" s="103">
        <f t="shared" si="2"/>
        <v>73.83165696135522</v>
      </c>
    </row>
    <row r="145" spans="1:7" ht="18.75" customHeight="1">
      <c r="A145" s="86"/>
      <c r="B145" s="91" t="s">
        <v>165</v>
      </c>
      <c r="C145" s="91"/>
      <c r="D145" s="87"/>
      <c r="E145" s="87"/>
      <c r="F145" s="87"/>
      <c r="G145" s="103"/>
    </row>
    <row r="146" spans="1:7" ht="27" customHeight="1">
      <c r="A146" s="86"/>
      <c r="B146" s="112" t="s">
        <v>174</v>
      </c>
      <c r="C146" s="115" t="s">
        <v>113</v>
      </c>
      <c r="D146" s="87">
        <v>10000</v>
      </c>
      <c r="E146" s="87">
        <v>10000</v>
      </c>
      <c r="F146" s="87">
        <v>11507</v>
      </c>
      <c r="G146" s="103">
        <f t="shared" si="2"/>
        <v>115.07000000000001</v>
      </c>
    </row>
    <row r="147" spans="1:7" ht="18.75" customHeight="1">
      <c r="A147" s="86"/>
      <c r="B147" s="112" t="s">
        <v>175</v>
      </c>
      <c r="C147" s="115" t="s">
        <v>115</v>
      </c>
      <c r="D147" s="87"/>
      <c r="E147" s="87">
        <v>0</v>
      </c>
      <c r="F147" s="87">
        <v>0</v>
      </c>
      <c r="G147" s="103"/>
    </row>
    <row r="148" spans="1:7" ht="18.75" customHeight="1">
      <c r="A148" s="86"/>
      <c r="B148" s="113" t="s">
        <v>176</v>
      </c>
      <c r="C148" s="115" t="s">
        <v>116</v>
      </c>
      <c r="D148" s="87">
        <v>4500</v>
      </c>
      <c r="E148" s="87">
        <v>4500</v>
      </c>
      <c r="F148" s="87">
        <v>2082</v>
      </c>
      <c r="G148" s="103">
        <f t="shared" si="2"/>
        <v>46.266666666666666</v>
      </c>
    </row>
    <row r="149" spans="1:7" ht="18.75" customHeight="1">
      <c r="A149" s="86"/>
      <c r="B149" s="113" t="s">
        <v>117</v>
      </c>
      <c r="C149" s="115" t="s">
        <v>118</v>
      </c>
      <c r="D149" s="87">
        <v>249868</v>
      </c>
      <c r="E149" s="87">
        <v>249868</v>
      </c>
      <c r="F149" s="87">
        <v>89818</v>
      </c>
      <c r="G149" s="103">
        <f t="shared" si="2"/>
        <v>35.946179582819724</v>
      </c>
    </row>
    <row r="150" spans="1:7" ht="18.75" customHeight="1">
      <c r="A150" s="86"/>
      <c r="B150" s="113" t="s">
        <v>179</v>
      </c>
      <c r="C150" s="115" t="s">
        <v>210</v>
      </c>
      <c r="D150" s="87">
        <v>2000</v>
      </c>
      <c r="E150" s="87">
        <v>2000</v>
      </c>
      <c r="F150" s="87">
        <v>1000</v>
      </c>
      <c r="G150" s="103"/>
    </row>
    <row r="151" spans="1:7" ht="18.75" customHeight="1">
      <c r="A151" s="86"/>
      <c r="B151" s="113" t="s">
        <v>207</v>
      </c>
      <c r="C151" s="115" t="s">
        <v>245</v>
      </c>
      <c r="D151" s="87">
        <v>3708</v>
      </c>
      <c r="E151" s="87">
        <v>3157</v>
      </c>
      <c r="F151" s="87">
        <v>178985</v>
      </c>
      <c r="G151" s="103">
        <f t="shared" si="2"/>
        <v>4826.995685005394</v>
      </c>
    </row>
    <row r="152" spans="1:7" ht="15.75">
      <c r="A152" s="86"/>
      <c r="B152" s="113" t="s">
        <v>64</v>
      </c>
      <c r="C152" s="115"/>
      <c r="D152" s="88">
        <f>SUM(D146:D151)</f>
        <v>270076</v>
      </c>
      <c r="E152" s="88">
        <f>SUM(E146:E151)</f>
        <v>269525</v>
      </c>
      <c r="F152" s="88">
        <f>SUM(F146:F151)</f>
        <v>283392</v>
      </c>
      <c r="G152" s="103">
        <f t="shared" si="2"/>
        <v>104.93046401753581</v>
      </c>
    </row>
    <row r="153" spans="1:7" ht="15.75">
      <c r="A153" s="86"/>
      <c r="B153" s="84" t="s">
        <v>85</v>
      </c>
      <c r="C153" s="84"/>
      <c r="D153" s="87"/>
      <c r="E153" s="87"/>
      <c r="F153" s="87"/>
      <c r="G153" s="103"/>
    </row>
    <row r="154" spans="1:7" ht="38.25">
      <c r="A154" s="86"/>
      <c r="B154" s="112" t="s">
        <v>174</v>
      </c>
      <c r="C154" s="115" t="s">
        <v>113</v>
      </c>
      <c r="D154" s="87">
        <v>32500</v>
      </c>
      <c r="E154" s="87">
        <v>34700</v>
      </c>
      <c r="F154" s="87">
        <v>36166</v>
      </c>
      <c r="G154" s="103">
        <f t="shared" si="2"/>
        <v>111.28</v>
      </c>
    </row>
    <row r="155" spans="1:7" ht="25.5">
      <c r="A155" s="86"/>
      <c r="B155" s="112" t="s">
        <v>175</v>
      </c>
      <c r="C155" s="115" t="s">
        <v>115</v>
      </c>
      <c r="D155" s="87">
        <v>100</v>
      </c>
      <c r="E155" s="87">
        <v>100</v>
      </c>
      <c r="F155" s="87">
        <v>122</v>
      </c>
      <c r="G155" s="103"/>
    </row>
    <row r="156" spans="1:7" ht="25.5">
      <c r="A156" s="86"/>
      <c r="B156" s="113" t="s">
        <v>176</v>
      </c>
      <c r="C156" s="115" t="s">
        <v>116</v>
      </c>
      <c r="D156" s="87">
        <v>6700</v>
      </c>
      <c r="E156" s="87">
        <v>6700</v>
      </c>
      <c r="F156" s="87">
        <v>6668</v>
      </c>
      <c r="G156" s="103">
        <f t="shared" si="2"/>
        <v>99.5223880597015</v>
      </c>
    </row>
    <row r="157" spans="1:7" ht="15.75">
      <c r="A157" s="86"/>
      <c r="B157" s="113" t="s">
        <v>117</v>
      </c>
      <c r="C157" s="115" t="s">
        <v>118</v>
      </c>
      <c r="D157" s="87">
        <v>2200</v>
      </c>
      <c r="E157" s="87">
        <v>0</v>
      </c>
      <c r="F157" s="87">
        <v>0</v>
      </c>
      <c r="G157" s="103" t="e">
        <f>F157/E157*100</f>
        <v>#DIV/0!</v>
      </c>
    </row>
    <row r="158" spans="1:7" ht="15.75">
      <c r="A158" s="86"/>
      <c r="B158" s="113" t="s">
        <v>182</v>
      </c>
      <c r="C158" s="115" t="s">
        <v>173</v>
      </c>
      <c r="D158" s="87"/>
      <c r="E158" s="87"/>
      <c r="F158" s="87"/>
      <c r="G158" s="103"/>
    </row>
    <row r="159" spans="1:7" ht="15.75">
      <c r="A159" s="86"/>
      <c r="B159" s="113" t="s">
        <v>64</v>
      </c>
      <c r="C159" s="115"/>
      <c r="D159" s="88">
        <f>SUM(D154:D158)</f>
        <v>41500</v>
      </c>
      <c r="E159" s="88">
        <f>SUM(E154:E158)</f>
        <v>41500</v>
      </c>
      <c r="F159" s="88">
        <f>SUM(F154:F158)</f>
        <v>42956</v>
      </c>
      <c r="G159" s="103">
        <f t="shared" si="2"/>
        <v>103.50843373493976</v>
      </c>
    </row>
    <row r="160" spans="1:7" ht="15.75">
      <c r="A160" s="86"/>
      <c r="B160" s="89"/>
      <c r="C160" s="89"/>
      <c r="D160" s="88"/>
      <c r="E160" s="88"/>
      <c r="F160" s="88"/>
      <c r="G160" s="88"/>
    </row>
    <row r="161" spans="1:7" ht="15.75">
      <c r="A161" s="83" t="s">
        <v>24</v>
      </c>
      <c r="B161" s="89" t="s">
        <v>70</v>
      </c>
      <c r="C161" s="89"/>
      <c r="D161" s="87"/>
      <c r="E161" s="87"/>
      <c r="F161" s="87"/>
      <c r="G161" s="87"/>
    </row>
    <row r="162" spans="1:7" ht="15.75">
      <c r="A162" s="86"/>
      <c r="B162" s="84" t="s">
        <v>82</v>
      </c>
      <c r="C162" s="84"/>
      <c r="D162" s="87"/>
      <c r="E162" s="87"/>
      <c r="F162" s="87"/>
      <c r="G162" s="87"/>
    </row>
    <row r="163" spans="1:7" ht="15.75">
      <c r="A163" s="86"/>
      <c r="B163" s="92" t="s">
        <v>71</v>
      </c>
      <c r="C163" s="118" t="s">
        <v>118</v>
      </c>
      <c r="D163" s="87">
        <v>3363</v>
      </c>
      <c r="E163" s="87">
        <v>2581</v>
      </c>
      <c r="F163" s="87">
        <v>23047</v>
      </c>
      <c r="G163" s="103"/>
    </row>
    <row r="164" spans="1:7" ht="15.75">
      <c r="A164" s="86"/>
      <c r="B164" s="92" t="s">
        <v>72</v>
      </c>
      <c r="C164" s="118" t="s">
        <v>171</v>
      </c>
      <c r="D164" s="87">
        <v>24000</v>
      </c>
      <c r="E164" s="87">
        <v>26000</v>
      </c>
      <c r="F164" s="87">
        <v>34500</v>
      </c>
      <c r="G164" s="103"/>
    </row>
    <row r="165" spans="1:7" ht="15.75">
      <c r="A165" s="86"/>
      <c r="B165" s="92" t="s">
        <v>189</v>
      </c>
      <c r="C165" s="118" t="s">
        <v>208</v>
      </c>
      <c r="D165" s="87"/>
      <c r="E165" s="87"/>
      <c r="F165" s="87"/>
      <c r="G165" s="103"/>
    </row>
    <row r="166" spans="1:7" ht="15.75">
      <c r="A166" s="86"/>
      <c r="B166" s="89" t="s">
        <v>64</v>
      </c>
      <c r="C166" s="119"/>
      <c r="D166" s="88">
        <f>SUM(D162:D165)</f>
        <v>27363</v>
      </c>
      <c r="E166" s="88">
        <f>SUM(E162:E164)</f>
        <v>28581</v>
      </c>
      <c r="F166" s="88">
        <f>SUM(F162:F164)</f>
        <v>57547</v>
      </c>
      <c r="G166" s="103"/>
    </row>
    <row r="167" spans="1:7" ht="15.75" hidden="1">
      <c r="A167" s="86"/>
      <c r="B167" s="85"/>
      <c r="C167" s="117"/>
      <c r="D167" s="87"/>
      <c r="E167" s="87"/>
      <c r="F167" s="87"/>
      <c r="G167" s="103" t="e">
        <f aca="true" t="shared" si="3" ref="G167:G177">F167/D167*100</f>
        <v>#DIV/0!</v>
      </c>
    </row>
    <row r="168" spans="1:7" ht="15.75">
      <c r="A168" s="86"/>
      <c r="B168" s="85" t="s">
        <v>73</v>
      </c>
      <c r="C168" s="120" t="s">
        <v>183</v>
      </c>
      <c r="D168" s="87">
        <v>3500</v>
      </c>
      <c r="E168" s="87">
        <v>3427</v>
      </c>
      <c r="F168" s="87">
        <v>3640</v>
      </c>
      <c r="G168" s="103">
        <f t="shared" si="3"/>
        <v>104</v>
      </c>
    </row>
    <row r="169" spans="1:7" ht="15.75">
      <c r="A169" s="86"/>
      <c r="B169" s="85" t="s">
        <v>65</v>
      </c>
      <c r="C169" s="120" t="s">
        <v>171</v>
      </c>
      <c r="D169" s="87">
        <v>89600</v>
      </c>
      <c r="E169" s="87">
        <v>103200</v>
      </c>
      <c r="F169" s="87">
        <v>98660</v>
      </c>
      <c r="G169" s="103">
        <f t="shared" si="3"/>
        <v>110.11160714285715</v>
      </c>
    </row>
    <row r="170" spans="1:7" ht="15.75">
      <c r="A170" s="86"/>
      <c r="B170" s="89" t="s">
        <v>64</v>
      </c>
      <c r="C170" s="88"/>
      <c r="D170" s="88">
        <f>SUM(D168:D169)</f>
        <v>93100</v>
      </c>
      <c r="E170" s="88">
        <f>SUM(E168:E169)</f>
        <v>106627</v>
      </c>
      <c r="F170" s="88">
        <f>SUM(F168:F169)</f>
        <v>102300</v>
      </c>
      <c r="G170" s="103">
        <f t="shared" si="3"/>
        <v>109.88184747583243</v>
      </c>
    </row>
    <row r="171" spans="1:7" ht="15.75">
      <c r="A171" s="83" t="s">
        <v>43</v>
      </c>
      <c r="B171" s="89" t="s">
        <v>74</v>
      </c>
      <c r="C171" s="119"/>
      <c r="D171" s="87"/>
      <c r="E171" s="87"/>
      <c r="F171" s="87"/>
      <c r="G171" s="103"/>
    </row>
    <row r="172" spans="1:7" ht="15.75">
      <c r="A172" s="86"/>
      <c r="B172" s="85" t="s">
        <v>81</v>
      </c>
      <c r="C172" s="117"/>
      <c r="D172" s="87"/>
      <c r="E172" s="87"/>
      <c r="F172" s="87"/>
      <c r="G172" s="103"/>
    </row>
    <row r="173" spans="1:7" ht="15.75">
      <c r="A173" s="86"/>
      <c r="B173" s="89" t="s">
        <v>117</v>
      </c>
      <c r="C173" s="115" t="s">
        <v>118</v>
      </c>
      <c r="D173" s="87">
        <v>37145</v>
      </c>
      <c r="E173" s="87">
        <v>39100</v>
      </c>
      <c r="F173" s="87">
        <v>38456</v>
      </c>
      <c r="G173" s="103">
        <f t="shared" si="3"/>
        <v>103.5294117647059</v>
      </c>
    </row>
    <row r="174" spans="1:7" ht="15.75">
      <c r="A174" s="86"/>
      <c r="B174" s="113" t="s">
        <v>207</v>
      </c>
      <c r="C174" s="115" t="s">
        <v>245</v>
      </c>
      <c r="D174" s="87">
        <v>152095</v>
      </c>
      <c r="E174" s="87">
        <v>162500</v>
      </c>
      <c r="F174" s="87">
        <v>181027</v>
      </c>
      <c r="G174" s="103"/>
    </row>
    <row r="175" spans="1:7" ht="15.75">
      <c r="A175" s="86"/>
      <c r="B175" s="113" t="s">
        <v>250</v>
      </c>
      <c r="C175" s="115">
        <v>9700</v>
      </c>
      <c r="D175" s="87">
        <v>9960</v>
      </c>
      <c r="E175" s="87"/>
      <c r="F175" s="87"/>
      <c r="G175" s="103"/>
    </row>
    <row r="176" spans="1:7" ht="15" customHeight="1">
      <c r="A176" s="86"/>
      <c r="B176" s="113" t="s">
        <v>64</v>
      </c>
      <c r="C176" s="115"/>
      <c r="D176" s="88">
        <f>SUM(D173:D175)</f>
        <v>199200</v>
      </c>
      <c r="E176" s="88">
        <f>SUM(E173:E174)</f>
        <v>201600</v>
      </c>
      <c r="F176" s="88">
        <f>SUM(F173:F174)</f>
        <v>219483</v>
      </c>
      <c r="G176" s="103">
        <f t="shared" si="3"/>
        <v>110.18222891566265</v>
      </c>
    </row>
    <row r="177" spans="1:7" ht="15.75" hidden="1">
      <c r="A177" s="86"/>
      <c r="B177" s="85"/>
      <c r="C177" s="85"/>
      <c r="D177" s="87"/>
      <c r="E177" s="87"/>
      <c r="F177" s="87"/>
      <c r="G177" s="103" t="e">
        <f t="shared" si="3"/>
        <v>#DIV/0!</v>
      </c>
    </row>
    <row r="178" spans="1:7" ht="15.75">
      <c r="A178" s="83" t="s">
        <v>194</v>
      </c>
      <c r="B178" s="89" t="s">
        <v>249</v>
      </c>
      <c r="C178" s="115" t="s">
        <v>118</v>
      </c>
      <c r="D178" s="87"/>
      <c r="E178" s="87">
        <v>100</v>
      </c>
      <c r="F178" s="87"/>
      <c r="G178" s="103"/>
    </row>
    <row r="179" spans="1:7" ht="15.75">
      <c r="A179" s="83" t="s">
        <v>193</v>
      </c>
      <c r="B179" s="89" t="s">
        <v>195</v>
      </c>
      <c r="C179" s="85"/>
      <c r="D179" s="87"/>
      <c r="E179" s="87"/>
      <c r="F179" s="87"/>
      <c r="G179" s="103"/>
    </row>
    <row r="180" spans="1:7" ht="15.75">
      <c r="A180" s="83"/>
      <c r="B180" s="113" t="s">
        <v>179</v>
      </c>
      <c r="C180" s="115" t="s">
        <v>180</v>
      </c>
      <c r="D180" s="87"/>
      <c r="E180" s="87"/>
      <c r="F180" s="87">
        <v>0</v>
      </c>
      <c r="G180" s="103"/>
    </row>
    <row r="181" spans="1:7" ht="15.75">
      <c r="A181" s="70" t="s">
        <v>248</v>
      </c>
      <c r="B181" s="89" t="s">
        <v>167</v>
      </c>
      <c r="C181" s="152">
        <v>9700</v>
      </c>
      <c r="D181" s="87">
        <v>100000</v>
      </c>
      <c r="E181" s="88"/>
      <c r="F181" s="88">
        <v>0</v>
      </c>
      <c r="G181" s="103"/>
    </row>
    <row r="182" spans="1:7" ht="1.5" customHeight="1" hidden="1">
      <c r="A182" s="83"/>
      <c r="B182" s="89"/>
      <c r="C182" s="89"/>
      <c r="D182" s="87"/>
      <c r="E182" s="87"/>
      <c r="F182" s="87"/>
      <c r="G182" s="87"/>
    </row>
    <row r="183" spans="1:7" ht="15.75">
      <c r="A183" s="83"/>
      <c r="B183" s="89"/>
      <c r="C183" s="89"/>
      <c r="D183" s="88"/>
      <c r="E183" s="87"/>
      <c r="F183" s="87"/>
      <c r="G183" s="88"/>
    </row>
    <row r="184" spans="1:7" ht="15.75" thickBot="1">
      <c r="A184" s="93"/>
      <c r="B184" s="94" t="s">
        <v>168</v>
      </c>
      <c r="C184" s="94"/>
      <c r="D184" s="88">
        <f>SUM(D24+D36+D48+D65+D80+D90+D97+D109+D118+D126+D128+D130+D144+D152+D159+D166+D170+D176+D181)</f>
        <v>4418913</v>
      </c>
      <c r="E184" s="88">
        <f>SUM(E24+E36+E47+E48+E65+E80+E90+E91+E99+E109+E110+E118+E126+E128+E130+E144+E152+E159+E166+E170+E176+E180+E181+E178)</f>
        <v>6967082</v>
      </c>
      <c r="F184" s="88">
        <f>SUM(F24+F36+F47+F48+F65+F80+F90+F91+F99+F109+F110+F118+F126+F128+F130+F144+F152+F159+F166+F170+F176+E180+F181+F178)</f>
        <v>4761701</v>
      </c>
      <c r="G184" s="103">
        <f>F184/D184*100</f>
        <v>107.75729234768822</v>
      </c>
    </row>
    <row r="185" spans="1:7" ht="15.75">
      <c r="A185" s="47"/>
      <c r="B185" s="47"/>
      <c r="C185" s="47"/>
      <c r="D185" s="47"/>
      <c r="E185" s="47"/>
      <c r="F185" s="47"/>
      <c r="G185" s="47"/>
    </row>
    <row r="186" spans="1:7" ht="15.75">
      <c r="A186" s="47"/>
      <c r="B186" s="47"/>
      <c r="C186" s="47"/>
      <c r="D186" s="47"/>
      <c r="E186" s="47"/>
      <c r="F186" s="47"/>
      <c r="G186" s="47"/>
    </row>
    <row r="187" spans="1:7" ht="15.75">
      <c r="A187" s="47"/>
      <c r="B187" s="47"/>
      <c r="C187" s="47"/>
      <c r="D187" s="47"/>
      <c r="E187" s="47"/>
      <c r="F187" s="47"/>
      <c r="G187" s="47"/>
    </row>
    <row r="188" spans="1:7" ht="15.75">
      <c r="A188" s="70" t="s">
        <v>90</v>
      </c>
      <c r="B188" s="70"/>
      <c r="C188" s="70"/>
      <c r="D188" s="47"/>
      <c r="E188" s="47"/>
      <c r="F188" s="47"/>
      <c r="G188" s="47"/>
    </row>
    <row r="189" spans="1:7" ht="15.75">
      <c r="A189" s="70" t="s">
        <v>91</v>
      </c>
      <c r="B189" s="70"/>
      <c r="C189" s="70"/>
      <c r="D189" s="47"/>
      <c r="E189" s="47"/>
      <c r="F189" s="47"/>
      <c r="G189" s="47"/>
    </row>
    <row r="190" spans="1:7" ht="15.75">
      <c r="A190" s="71"/>
      <c r="B190" s="47"/>
      <c r="C190" s="47"/>
      <c r="D190" s="47"/>
      <c r="E190" s="47"/>
      <c r="F190" s="47"/>
      <c r="G190" s="47"/>
    </row>
    <row r="191" spans="1:7" ht="15.75">
      <c r="A191" s="72"/>
      <c r="B191" s="72"/>
      <c r="C191" s="72"/>
      <c r="D191" s="47"/>
      <c r="E191" s="47"/>
      <c r="F191" s="47"/>
      <c r="G191" s="47"/>
    </row>
    <row r="192" spans="1:7" ht="15.75">
      <c r="A192" s="72"/>
      <c r="B192" s="72"/>
      <c r="C192" s="72"/>
      <c r="D192" s="47"/>
      <c r="E192" s="47"/>
      <c r="F192" s="47"/>
      <c r="G192" s="47"/>
    </row>
    <row r="194" spans="1:3" ht="15">
      <c r="A194" s="159"/>
      <c r="B194" s="159"/>
      <c r="C194" s="98"/>
    </row>
  </sheetData>
  <sheetProtection/>
  <mergeCells count="4">
    <mergeCell ref="A5:G5"/>
    <mergeCell ref="A194:B194"/>
    <mergeCell ref="A1:G1"/>
    <mergeCell ref="A3:G3"/>
  </mergeCells>
  <printOptions/>
  <pageMargins left="0.35433070866141736" right="0.15748031496062992" top="0.5905511811023623" bottom="0.5905511811023623" header="0.5118110236220472" footer="0.5118110236220472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pane ySplit="6" topLeftCell="BM43" activePane="bottomLeft" state="frozen"/>
      <selection pane="topLeft" activeCell="A1" sqref="A1"/>
      <selection pane="bottomLeft" activeCell="E67" sqref="E67"/>
    </sheetView>
  </sheetViews>
  <sheetFormatPr defaultColWidth="9.140625" defaultRowHeight="12.75"/>
  <cols>
    <col min="1" max="1" width="3.7109375" style="27" customWidth="1"/>
    <col min="2" max="2" width="10.57421875" style="27" customWidth="1"/>
    <col min="3" max="3" width="48.28125" style="27" customWidth="1"/>
    <col min="4" max="4" width="13.57421875" style="27" customWidth="1"/>
    <col min="5" max="5" width="11.421875" style="27" customWidth="1"/>
    <col min="6" max="6" width="14.28125" style="27" customWidth="1"/>
    <col min="7" max="16384" width="9.140625" style="27" customWidth="1"/>
  </cols>
  <sheetData>
    <row r="1" spans="1:5" ht="18">
      <c r="A1" s="161" t="s">
        <v>89</v>
      </c>
      <c r="B1" s="161"/>
      <c r="C1" s="161"/>
      <c r="D1" s="161"/>
      <c r="E1" s="161"/>
    </row>
    <row r="2" ht="15"/>
    <row r="3" spans="2:5" ht="18">
      <c r="B3" s="28"/>
      <c r="C3" s="28"/>
      <c r="D3" s="28"/>
      <c r="E3" s="28"/>
    </row>
    <row r="4" spans="1:5" ht="15.75">
      <c r="A4" s="63"/>
      <c r="B4" s="63"/>
      <c r="C4" s="65" t="s">
        <v>170</v>
      </c>
      <c r="D4" s="64"/>
      <c r="E4" s="64"/>
    </row>
    <row r="5" spans="1:5" ht="12" customHeight="1">
      <c r="A5" s="63"/>
      <c r="B5" s="63"/>
      <c r="C5" s="65" t="s">
        <v>258</v>
      </c>
      <c r="D5" s="64"/>
      <c r="E5" s="64"/>
    </row>
    <row r="6" spans="1:5" ht="12" customHeight="1">
      <c r="A6" s="63"/>
      <c r="B6" s="63"/>
      <c r="C6" s="65"/>
      <c r="D6" s="64"/>
      <c r="E6" s="64"/>
    </row>
    <row r="7" spans="1:6" ht="60">
      <c r="A7" s="66" t="s">
        <v>93</v>
      </c>
      <c r="B7" s="110" t="s">
        <v>199</v>
      </c>
      <c r="C7" s="110" t="s">
        <v>94</v>
      </c>
      <c r="D7" s="99" t="s">
        <v>259</v>
      </c>
      <c r="E7" s="100" t="s">
        <v>257</v>
      </c>
      <c r="F7" s="135" t="s">
        <v>200</v>
      </c>
    </row>
    <row r="8" spans="1:6" ht="15.75">
      <c r="A8" s="60"/>
      <c r="B8" s="60"/>
      <c r="C8" s="61" t="s">
        <v>126</v>
      </c>
      <c r="D8" s="131">
        <f>D9+D22</f>
        <v>8556114</v>
      </c>
      <c r="E8" s="131">
        <f>E9+E22</f>
        <v>8204380</v>
      </c>
      <c r="F8" s="137"/>
    </row>
    <row r="9" spans="1:6" ht="15.75">
      <c r="A9" s="67"/>
      <c r="B9" s="60"/>
      <c r="C9" s="61" t="s">
        <v>125</v>
      </c>
      <c r="D9" s="131">
        <f>D10</f>
        <v>2711657</v>
      </c>
      <c r="E9" s="131">
        <f>E10</f>
        <v>2488100</v>
      </c>
      <c r="F9" s="137"/>
    </row>
    <row r="10" spans="1:6" ht="15.75">
      <c r="A10" s="67"/>
      <c r="B10" s="60"/>
      <c r="C10" s="62" t="s">
        <v>96</v>
      </c>
      <c r="D10" s="132">
        <f>SUM(D11:D21)</f>
        <v>2711657</v>
      </c>
      <c r="E10" s="132">
        <f>SUM(E11:E21)</f>
        <v>2488100</v>
      </c>
      <c r="F10" s="137"/>
    </row>
    <row r="11" spans="1:6" ht="47.25">
      <c r="A11" s="67">
        <v>1</v>
      </c>
      <c r="B11" s="60">
        <v>122</v>
      </c>
      <c r="C11" s="136" t="s">
        <v>265</v>
      </c>
      <c r="D11" s="130">
        <v>7400</v>
      </c>
      <c r="E11" s="130">
        <v>7400</v>
      </c>
      <c r="F11" s="137" t="s">
        <v>198</v>
      </c>
    </row>
    <row r="12" spans="1:6" ht="31.5">
      <c r="A12" s="67">
        <v>2</v>
      </c>
      <c r="B12" s="60">
        <v>122</v>
      </c>
      <c r="C12" s="136" t="s">
        <v>266</v>
      </c>
      <c r="D12" s="130">
        <v>346000</v>
      </c>
      <c r="E12" s="130">
        <v>122443</v>
      </c>
      <c r="F12" s="137" t="s">
        <v>197</v>
      </c>
    </row>
    <row r="13" spans="1:6" ht="31.5">
      <c r="A13" s="68">
        <v>3</v>
      </c>
      <c r="B13" s="60">
        <v>122</v>
      </c>
      <c r="C13" s="136" t="s">
        <v>267</v>
      </c>
      <c r="D13" s="130">
        <v>23454</v>
      </c>
      <c r="E13" s="130">
        <v>23454</v>
      </c>
      <c r="F13" s="137"/>
    </row>
    <row r="14" spans="1:6" ht="31.5">
      <c r="A14" s="68">
        <v>4</v>
      </c>
      <c r="B14" s="60">
        <v>122</v>
      </c>
      <c r="C14" s="136" t="s">
        <v>268</v>
      </c>
      <c r="D14" s="130">
        <v>72901</v>
      </c>
      <c r="E14" s="130">
        <v>72901</v>
      </c>
      <c r="F14" s="137"/>
    </row>
    <row r="15" spans="1:6" ht="31.5">
      <c r="A15" s="68">
        <v>5</v>
      </c>
      <c r="B15" s="60">
        <v>122</v>
      </c>
      <c r="C15" s="136" t="s">
        <v>269</v>
      </c>
      <c r="D15" s="130">
        <v>3025</v>
      </c>
      <c r="E15" s="130">
        <v>3025</v>
      </c>
      <c r="F15" s="137" t="s">
        <v>198</v>
      </c>
    </row>
    <row r="16" spans="1:6" ht="15.75">
      <c r="A16" s="68">
        <v>6</v>
      </c>
      <c r="B16" s="60">
        <v>122</v>
      </c>
      <c r="C16" s="136" t="s">
        <v>271</v>
      </c>
      <c r="D16" s="130">
        <v>2400</v>
      </c>
      <c r="E16" s="130">
        <v>2400</v>
      </c>
      <c r="F16" s="137" t="s">
        <v>198</v>
      </c>
    </row>
    <row r="17" spans="1:6" ht="31.5">
      <c r="A17" s="68">
        <v>7</v>
      </c>
      <c r="B17" s="60">
        <v>122</v>
      </c>
      <c r="C17" s="136" t="s">
        <v>272</v>
      </c>
      <c r="D17" s="130">
        <v>2000</v>
      </c>
      <c r="E17" s="130">
        <v>2000</v>
      </c>
      <c r="F17" s="137" t="s">
        <v>198</v>
      </c>
    </row>
    <row r="18" spans="1:6" ht="47.25">
      <c r="A18" s="68">
        <v>8</v>
      </c>
      <c r="B18" s="126">
        <v>122</v>
      </c>
      <c r="C18" s="126" t="s">
        <v>275</v>
      </c>
      <c r="D18" s="130">
        <v>2108513</v>
      </c>
      <c r="E18" s="130">
        <v>2108513</v>
      </c>
      <c r="F18" s="137" t="s">
        <v>251</v>
      </c>
    </row>
    <row r="19" spans="1:6" ht="47.25">
      <c r="A19" s="68">
        <v>9</v>
      </c>
      <c r="B19" s="126">
        <v>122</v>
      </c>
      <c r="C19" s="126" t="s">
        <v>278</v>
      </c>
      <c r="D19" s="130">
        <v>33326</v>
      </c>
      <c r="E19" s="130">
        <v>33326</v>
      </c>
      <c r="F19" s="137" t="s">
        <v>198</v>
      </c>
    </row>
    <row r="20" spans="1:6" ht="31.5">
      <c r="A20" s="68">
        <v>10</v>
      </c>
      <c r="B20" s="126"/>
      <c r="C20" s="126" t="s">
        <v>279</v>
      </c>
      <c r="D20" s="130">
        <v>55881</v>
      </c>
      <c r="E20" s="130">
        <v>55881</v>
      </c>
      <c r="F20" s="137" t="s">
        <v>198</v>
      </c>
    </row>
    <row r="21" spans="1:6" ht="31.5">
      <c r="A21" s="68">
        <v>11</v>
      </c>
      <c r="B21" s="126"/>
      <c r="C21" s="126" t="s">
        <v>280</v>
      </c>
      <c r="D21" s="130">
        <v>56757</v>
      </c>
      <c r="E21" s="130">
        <v>56757</v>
      </c>
      <c r="F21" s="137" t="s">
        <v>302</v>
      </c>
    </row>
    <row r="22" spans="1:6" ht="15.75">
      <c r="A22" s="68"/>
      <c r="B22" s="126"/>
      <c r="C22" s="61" t="s">
        <v>299</v>
      </c>
      <c r="D22" s="132">
        <f>D23+D44+D46</f>
        <v>5844457</v>
      </c>
      <c r="E22" s="132">
        <f>E23+E44+E46</f>
        <v>5716280</v>
      </c>
      <c r="F22" s="137"/>
    </row>
    <row r="23" spans="1:6" ht="15.75">
      <c r="A23" s="68"/>
      <c r="B23" s="126"/>
      <c r="C23" s="158" t="s">
        <v>300</v>
      </c>
      <c r="D23" s="132">
        <f>SUM(D24:D43)</f>
        <v>400215</v>
      </c>
      <c r="E23" s="132">
        <f>SUM(E24:E43)</f>
        <v>272038</v>
      </c>
      <c r="F23" s="137"/>
    </row>
    <row r="24" spans="1:6" ht="31.5">
      <c r="A24" s="68">
        <v>1</v>
      </c>
      <c r="B24" s="60">
        <v>122</v>
      </c>
      <c r="C24" s="156" t="s">
        <v>281</v>
      </c>
      <c r="D24" s="157">
        <v>10186</v>
      </c>
      <c r="E24" s="157">
        <v>10186</v>
      </c>
      <c r="F24" s="137"/>
    </row>
    <row r="25" spans="1:6" ht="47.25">
      <c r="A25" s="68">
        <v>2</v>
      </c>
      <c r="B25" s="60">
        <v>122</v>
      </c>
      <c r="C25" s="136" t="s">
        <v>264</v>
      </c>
      <c r="D25" s="157">
        <v>17602</v>
      </c>
      <c r="E25" s="130">
        <v>17602</v>
      </c>
      <c r="F25" s="137"/>
    </row>
    <row r="26" spans="1:6" ht="31.5">
      <c r="A26" s="68">
        <v>3</v>
      </c>
      <c r="B26" s="126">
        <v>122</v>
      </c>
      <c r="C26" s="136" t="s">
        <v>293</v>
      </c>
      <c r="D26" s="130">
        <v>1461</v>
      </c>
      <c r="E26" s="130">
        <v>1461</v>
      </c>
      <c r="F26" s="137" t="s">
        <v>303</v>
      </c>
    </row>
    <row r="27" spans="1:6" ht="31.5">
      <c r="A27" s="68">
        <v>4</v>
      </c>
      <c r="B27" s="126">
        <v>122</v>
      </c>
      <c r="C27" s="126" t="s">
        <v>297</v>
      </c>
      <c r="D27" s="157">
        <v>132240</v>
      </c>
      <c r="E27" s="157">
        <v>132240</v>
      </c>
      <c r="F27" s="137" t="s">
        <v>303</v>
      </c>
    </row>
    <row r="28" spans="1:6" ht="31.5">
      <c r="A28" s="68"/>
      <c r="B28" s="60">
        <v>122</v>
      </c>
      <c r="C28" s="126" t="s">
        <v>282</v>
      </c>
      <c r="D28" s="130">
        <v>675</v>
      </c>
      <c r="E28" s="130">
        <v>675</v>
      </c>
      <c r="F28" s="137" t="s">
        <v>198</v>
      </c>
    </row>
    <row r="29" spans="1:6" ht="31.5">
      <c r="A29" s="68"/>
      <c r="B29" s="60">
        <v>122</v>
      </c>
      <c r="C29" s="126" t="s">
        <v>286</v>
      </c>
      <c r="D29" s="130">
        <v>158856</v>
      </c>
      <c r="E29" s="130">
        <v>63366</v>
      </c>
      <c r="F29" s="137" t="s">
        <v>251</v>
      </c>
    </row>
    <row r="30" spans="1:6" ht="47.25">
      <c r="A30" s="68"/>
      <c r="B30" s="60">
        <v>122</v>
      </c>
      <c r="C30" s="126" t="s">
        <v>287</v>
      </c>
      <c r="D30" s="130">
        <v>8640</v>
      </c>
      <c r="E30" s="130">
        <v>8640</v>
      </c>
      <c r="F30" s="137" t="s">
        <v>251</v>
      </c>
    </row>
    <row r="31" spans="1:6" ht="31.5">
      <c r="A31" s="68"/>
      <c r="B31" s="60">
        <v>122</v>
      </c>
      <c r="C31" s="126" t="s">
        <v>288</v>
      </c>
      <c r="D31" s="130">
        <v>1059</v>
      </c>
      <c r="E31" s="130">
        <v>1059</v>
      </c>
      <c r="F31" s="137" t="s">
        <v>198</v>
      </c>
    </row>
    <row r="32" spans="1:6" ht="31.5">
      <c r="A32" s="68"/>
      <c r="B32" s="60">
        <v>122</v>
      </c>
      <c r="C32" s="126" t="s">
        <v>289</v>
      </c>
      <c r="D32" s="130">
        <v>1599</v>
      </c>
      <c r="E32" s="130">
        <v>1599</v>
      </c>
      <c r="F32" s="137" t="s">
        <v>198</v>
      </c>
    </row>
    <row r="33" spans="1:6" ht="31.5">
      <c r="A33" s="68"/>
      <c r="B33" s="60">
        <v>122</v>
      </c>
      <c r="C33" s="126" t="s">
        <v>290</v>
      </c>
      <c r="D33" s="130">
        <v>849</v>
      </c>
      <c r="E33" s="130">
        <v>849</v>
      </c>
      <c r="F33" s="137" t="s">
        <v>198</v>
      </c>
    </row>
    <row r="34" spans="1:6" ht="31.5">
      <c r="A34" s="68"/>
      <c r="B34" s="60">
        <v>322</v>
      </c>
      <c r="C34" s="126" t="s">
        <v>291</v>
      </c>
      <c r="D34" s="130">
        <v>52138</v>
      </c>
      <c r="E34" s="130">
        <v>52138</v>
      </c>
      <c r="F34" s="137" t="s">
        <v>302</v>
      </c>
    </row>
    <row r="35" spans="1:6" ht="31.5">
      <c r="A35" s="68"/>
      <c r="B35" s="60">
        <v>629</v>
      </c>
      <c r="C35" s="48" t="s">
        <v>292</v>
      </c>
      <c r="D35" s="130">
        <v>900</v>
      </c>
      <c r="E35" s="130">
        <v>900</v>
      </c>
      <c r="F35" s="137" t="s">
        <v>198</v>
      </c>
    </row>
    <row r="36" spans="1:6" ht="31.5">
      <c r="A36" s="68"/>
      <c r="B36" s="60">
        <v>606</v>
      </c>
      <c r="C36" s="136" t="s">
        <v>273</v>
      </c>
      <c r="D36" s="130"/>
      <c r="E36" s="130">
        <v>-32687</v>
      </c>
      <c r="F36" s="137" t="s">
        <v>198</v>
      </c>
    </row>
    <row r="37" spans="1:6" ht="31.5">
      <c r="A37" s="68"/>
      <c r="B37" s="60">
        <v>122</v>
      </c>
      <c r="C37" s="136" t="s">
        <v>294</v>
      </c>
      <c r="D37" s="130">
        <v>1218</v>
      </c>
      <c r="E37" s="130">
        <v>1218</v>
      </c>
      <c r="F37" s="137" t="s">
        <v>198</v>
      </c>
    </row>
    <row r="38" spans="1:6" ht="15.75">
      <c r="A38" s="68"/>
      <c r="B38" s="60">
        <v>122</v>
      </c>
      <c r="C38" s="136" t="s">
        <v>295</v>
      </c>
      <c r="D38" s="130">
        <v>1039</v>
      </c>
      <c r="E38" s="130">
        <v>1039</v>
      </c>
      <c r="F38" s="137" t="s">
        <v>198</v>
      </c>
    </row>
    <row r="39" spans="1:6" ht="31.5">
      <c r="A39" s="68"/>
      <c r="B39" s="60">
        <v>122</v>
      </c>
      <c r="C39" s="136" t="s">
        <v>296</v>
      </c>
      <c r="D39" s="130">
        <v>420</v>
      </c>
      <c r="E39" s="130">
        <v>420</v>
      </c>
      <c r="F39" s="137" t="s">
        <v>251</v>
      </c>
    </row>
    <row r="40" spans="1:6" ht="31.5">
      <c r="A40" s="68"/>
      <c r="B40" s="60">
        <v>122</v>
      </c>
      <c r="C40" s="136" t="s">
        <v>298</v>
      </c>
      <c r="D40" s="130">
        <v>5400</v>
      </c>
      <c r="E40" s="130">
        <v>5400</v>
      </c>
      <c r="F40" s="137" t="s">
        <v>251</v>
      </c>
    </row>
    <row r="41" spans="1:6" ht="31.5">
      <c r="A41" s="68"/>
      <c r="B41" s="60">
        <v>322</v>
      </c>
      <c r="C41" s="126" t="s">
        <v>283</v>
      </c>
      <c r="D41" s="130">
        <v>729</v>
      </c>
      <c r="E41" s="130">
        <v>729</v>
      </c>
      <c r="F41" s="137" t="s">
        <v>198</v>
      </c>
    </row>
    <row r="42" spans="1:6" ht="31.5">
      <c r="A42" s="68"/>
      <c r="B42" s="60">
        <v>311</v>
      </c>
      <c r="C42" s="126" t="s">
        <v>284</v>
      </c>
      <c r="D42" s="130">
        <v>1640</v>
      </c>
      <c r="E42" s="130">
        <v>1640</v>
      </c>
      <c r="F42" s="137" t="s">
        <v>198</v>
      </c>
    </row>
    <row r="43" spans="1:6" ht="31.5">
      <c r="A43" s="68"/>
      <c r="B43" s="60">
        <v>311</v>
      </c>
      <c r="C43" s="126" t="s">
        <v>285</v>
      </c>
      <c r="D43" s="130">
        <v>3564</v>
      </c>
      <c r="E43" s="130">
        <v>3564</v>
      </c>
      <c r="F43" s="137" t="s">
        <v>251</v>
      </c>
    </row>
    <row r="44" spans="1:6" ht="31.5">
      <c r="A44" s="67"/>
      <c r="B44" s="60"/>
      <c r="C44" s="127" t="s">
        <v>301</v>
      </c>
      <c r="D44" s="132">
        <f>SUM(D45:D45)</f>
        <v>155791</v>
      </c>
      <c r="E44" s="132">
        <f>SUM(E45:E45)</f>
        <v>155791</v>
      </c>
      <c r="F44" s="137"/>
    </row>
    <row r="45" spans="1:6" ht="31.5">
      <c r="A45" s="67">
        <v>1</v>
      </c>
      <c r="B45" s="60">
        <v>122</v>
      </c>
      <c r="C45" s="136" t="s">
        <v>270</v>
      </c>
      <c r="D45" s="130">
        <v>155791</v>
      </c>
      <c r="E45" s="130">
        <v>155791</v>
      </c>
      <c r="F45" s="137" t="s">
        <v>303</v>
      </c>
    </row>
    <row r="46" spans="1:6" ht="15.75">
      <c r="A46" s="67"/>
      <c r="B46" s="60"/>
      <c r="C46" s="62" t="s">
        <v>97</v>
      </c>
      <c r="D46" s="132">
        <f>SUM(D49:D51)</f>
        <v>5288451</v>
      </c>
      <c r="E46" s="132">
        <f>SUM(E49:E51)</f>
        <v>5288451</v>
      </c>
      <c r="F46" s="137"/>
    </row>
    <row r="47" spans="1:6" ht="15.75" customHeight="1">
      <c r="A47" s="67">
        <v>1</v>
      </c>
      <c r="B47" s="60">
        <v>832</v>
      </c>
      <c r="C47" s="60" t="s">
        <v>98</v>
      </c>
      <c r="D47" s="130"/>
      <c r="E47" s="130"/>
      <c r="F47" s="137"/>
    </row>
    <row r="48" spans="1:6" ht="0.75" customHeight="1" hidden="1">
      <c r="A48" s="67"/>
      <c r="B48" s="60"/>
      <c r="C48" s="60" t="s">
        <v>99</v>
      </c>
      <c r="D48" s="130"/>
      <c r="E48" s="130"/>
      <c r="F48" s="137"/>
    </row>
    <row r="49" spans="1:6" ht="63.75" customHeight="1">
      <c r="A49" s="67">
        <v>2</v>
      </c>
      <c r="B49" s="126">
        <v>832</v>
      </c>
      <c r="C49" s="126" t="s">
        <v>276</v>
      </c>
      <c r="D49" s="130">
        <v>3859552</v>
      </c>
      <c r="E49" s="130">
        <v>3859552</v>
      </c>
      <c r="F49" s="137" t="s">
        <v>251</v>
      </c>
    </row>
    <row r="50" spans="1:6" ht="63.75" customHeight="1">
      <c r="A50" s="67">
        <v>3</v>
      </c>
      <c r="B50" s="126"/>
      <c r="C50" s="126" t="s">
        <v>277</v>
      </c>
      <c r="D50" s="130">
        <v>173627</v>
      </c>
      <c r="E50" s="130">
        <v>173627</v>
      </c>
      <c r="F50" s="137" t="s">
        <v>197</v>
      </c>
    </row>
    <row r="51" spans="1:6" ht="36" customHeight="1">
      <c r="A51" s="67">
        <v>4</v>
      </c>
      <c r="B51" s="126">
        <v>827</v>
      </c>
      <c r="C51" s="126" t="s">
        <v>274</v>
      </c>
      <c r="D51" s="130">
        <v>1255272</v>
      </c>
      <c r="E51" s="130">
        <v>1255272</v>
      </c>
      <c r="F51" s="137" t="s">
        <v>251</v>
      </c>
    </row>
    <row r="52" spans="1:6" ht="30.75" customHeight="1">
      <c r="A52" s="67"/>
      <c r="B52" s="126"/>
      <c r="C52" s="134" t="s">
        <v>196</v>
      </c>
      <c r="D52" s="133">
        <f>D8</f>
        <v>8556114</v>
      </c>
      <c r="E52" s="133">
        <f>E8</f>
        <v>8204380</v>
      </c>
      <c r="F52" s="137"/>
    </row>
    <row r="53" spans="1:7" ht="20.25" customHeight="1">
      <c r="A53" s="128"/>
      <c r="B53" s="129"/>
      <c r="C53" s="129"/>
      <c r="D53" s="129"/>
      <c r="E53" s="129"/>
      <c r="F53" s="129"/>
      <c r="G53" s="129"/>
    </row>
    <row r="54" spans="1:6" ht="20.25" customHeight="1">
      <c r="A54" s="128"/>
      <c r="B54" s="69"/>
      <c r="F54" s="129"/>
    </row>
    <row r="55" spans="1:5" ht="15.75" hidden="1">
      <c r="A55" s="69"/>
      <c r="B55" s="69"/>
      <c r="C55" s="69"/>
      <c r="D55" s="69"/>
      <c r="E55" s="69"/>
    </row>
    <row r="56" spans="1:5" ht="15.75" hidden="1">
      <c r="A56" s="69"/>
      <c r="B56" s="69"/>
      <c r="C56" s="69"/>
      <c r="D56" s="69"/>
      <c r="E56" s="69"/>
    </row>
    <row r="57" spans="1:5" ht="19.5" hidden="1">
      <c r="A57" s="63"/>
      <c r="B57" s="69"/>
      <c r="C57" s="165"/>
      <c r="D57" s="69"/>
      <c r="E57" s="69"/>
    </row>
    <row r="58" spans="1:5" ht="15.75" hidden="1">
      <c r="A58" s="63"/>
      <c r="B58" s="69"/>
      <c r="C58" s="69"/>
      <c r="D58" s="69"/>
      <c r="E58" s="69"/>
    </row>
    <row r="59" spans="1:5" ht="18.75" hidden="1">
      <c r="A59" s="63"/>
      <c r="B59" s="166"/>
      <c r="C59" s="166"/>
      <c r="D59" s="167"/>
      <c r="E59" s="69"/>
    </row>
    <row r="60" spans="1:5" ht="15.75" hidden="1">
      <c r="A60" s="63"/>
      <c r="B60" s="128"/>
      <c r="C60" s="69"/>
      <c r="D60" s="168"/>
      <c r="E60" s="69"/>
    </row>
    <row r="61" spans="1:5" ht="15.75" hidden="1">
      <c r="A61" s="63"/>
      <c r="B61" s="128"/>
      <c r="C61" s="69"/>
      <c r="D61" s="168"/>
      <c r="E61" s="69"/>
    </row>
    <row r="62" spans="1:5" ht="15.75" hidden="1">
      <c r="A62" s="63"/>
      <c r="B62" s="128"/>
      <c r="C62" s="69"/>
      <c r="D62" s="128"/>
      <c r="E62" s="69"/>
    </row>
    <row r="63" spans="1:5" ht="15.75" hidden="1">
      <c r="A63" s="63"/>
      <c r="B63" s="169"/>
      <c r="C63" s="69"/>
      <c r="D63" s="168"/>
      <c r="E63" s="69"/>
    </row>
    <row r="64" spans="1:5" ht="15.75" hidden="1">
      <c r="A64" s="63"/>
      <c r="B64" s="169"/>
      <c r="C64" s="69"/>
      <c r="D64" s="168"/>
      <c r="E64" s="69"/>
    </row>
    <row r="65" spans="1:5" ht="15.75" hidden="1">
      <c r="A65" s="63"/>
      <c r="B65" s="169"/>
      <c r="C65" s="69"/>
      <c r="D65" s="168"/>
      <c r="E65" s="69"/>
    </row>
    <row r="66" spans="1:5" ht="15.75" hidden="1">
      <c r="A66" s="63"/>
      <c r="B66" s="69"/>
      <c r="C66" s="153"/>
      <c r="D66" s="154"/>
      <c r="E66" s="69"/>
    </row>
    <row r="67" spans="1:5" ht="15.75">
      <c r="A67" s="63"/>
      <c r="B67" s="69"/>
      <c r="C67" s="153"/>
      <c r="D67" s="154"/>
      <c r="E67" s="63"/>
    </row>
    <row r="68" spans="1:5" ht="15.75">
      <c r="A68" s="47"/>
      <c r="B68" s="47"/>
      <c r="C68" s="47"/>
      <c r="D68" s="47"/>
      <c r="E68" s="47"/>
    </row>
    <row r="69" spans="1:5" ht="15.75">
      <c r="A69" s="47"/>
      <c r="B69" s="70" t="s">
        <v>90</v>
      </c>
      <c r="C69" s="70"/>
      <c r="D69" s="47"/>
      <c r="E69" s="47"/>
    </row>
    <row r="70" spans="1:5" ht="15.75">
      <c r="A70" s="47"/>
      <c r="B70" s="70" t="s">
        <v>91</v>
      </c>
      <c r="C70" s="70"/>
      <c r="D70" s="47"/>
      <c r="E70" s="47"/>
    </row>
    <row r="71" spans="1:5" ht="15.75">
      <c r="A71" s="47"/>
      <c r="B71" s="71"/>
      <c r="C71" s="47"/>
      <c r="D71" s="47"/>
      <c r="E71" s="47"/>
    </row>
    <row r="72" spans="1:5" ht="15.75">
      <c r="A72" s="47"/>
      <c r="B72" s="71"/>
      <c r="C72" s="47"/>
      <c r="D72" s="47"/>
      <c r="E72" s="47"/>
    </row>
    <row r="73" spans="1:5" ht="15.75">
      <c r="A73" s="47"/>
      <c r="B73" s="71"/>
      <c r="C73" s="47"/>
      <c r="D73" s="47"/>
      <c r="E73" s="47"/>
    </row>
    <row r="74" spans="1:5" ht="15.75">
      <c r="A74" s="47"/>
      <c r="B74" s="72"/>
      <c r="C74" s="72"/>
      <c r="D74" s="47"/>
      <c r="E74" s="47"/>
    </row>
    <row r="75" spans="1:5" ht="15.75">
      <c r="A75" s="47"/>
      <c r="B75" s="72"/>
      <c r="C75" s="72"/>
      <c r="D75" s="47"/>
      <c r="E75" s="47"/>
    </row>
  </sheetData>
  <sheetProtection/>
  <mergeCells count="1">
    <mergeCell ref="A1:E1"/>
  </mergeCells>
  <printOptions/>
  <pageMargins left="0.35433070866141736" right="0.15748031496062992" top="0.5905511811023623" bottom="0.5905511811023623" header="0.5118110236220472" footer="0.5118110236220472"/>
  <pageSetup horizontalDpi="180" verticalDpi="18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7"/>
  <sheetViews>
    <sheetView tabSelected="1" workbookViewId="0" topLeftCell="A1">
      <pane ySplit="2" topLeftCell="BM13" activePane="bottomLeft" state="frozen"/>
      <selection pane="topLeft" activeCell="A1" sqref="A1"/>
      <selection pane="bottomLeft" activeCell="F106" sqref="F106"/>
    </sheetView>
  </sheetViews>
  <sheetFormatPr defaultColWidth="9.140625" defaultRowHeight="12.75"/>
  <cols>
    <col min="1" max="1" width="49.140625" style="27" customWidth="1"/>
    <col min="2" max="2" width="11.7109375" style="27" customWidth="1"/>
    <col min="3" max="3" width="13.421875" style="27" customWidth="1"/>
    <col min="4" max="4" width="16.7109375" style="27" customWidth="1"/>
    <col min="5" max="16384" width="9.140625" style="27" customWidth="1"/>
  </cols>
  <sheetData>
    <row r="1" spans="1:4" ht="18">
      <c r="A1" s="161" t="s">
        <v>89</v>
      </c>
      <c r="B1" s="161"/>
      <c r="C1" s="161"/>
      <c r="D1" s="161"/>
    </row>
    <row r="2" spans="1:4" ht="34.5" customHeight="1">
      <c r="A2" s="163" t="s">
        <v>100</v>
      </c>
      <c r="B2" s="163"/>
      <c r="C2" s="163"/>
      <c r="D2" s="163"/>
    </row>
    <row r="3" spans="1:4" ht="15.75">
      <c r="A3" s="164" t="s">
        <v>260</v>
      </c>
      <c r="B3" s="164"/>
      <c r="C3" s="164"/>
      <c r="D3" s="164"/>
    </row>
    <row r="4" spans="1:4" ht="15">
      <c r="A4" s="73"/>
      <c r="B4" s="73"/>
      <c r="C4" s="73"/>
      <c r="D4" s="73"/>
    </row>
    <row r="5" spans="1:4" ht="30">
      <c r="A5" s="46" t="s">
        <v>101</v>
      </c>
      <c r="B5" s="46" t="s">
        <v>102</v>
      </c>
      <c r="C5" s="108" t="s">
        <v>255</v>
      </c>
      <c r="D5" s="109" t="s">
        <v>257</v>
      </c>
    </row>
    <row r="6" spans="1:4" ht="18.75">
      <c r="A6" s="74" t="s">
        <v>253</v>
      </c>
      <c r="B6" s="75"/>
      <c r="C6" s="75">
        <f>C7</f>
        <v>213412</v>
      </c>
      <c r="D6" s="75">
        <f>D7</f>
        <v>213412</v>
      </c>
    </row>
    <row r="7" spans="1:4" ht="15.75" thickBot="1">
      <c r="A7" s="49" t="s">
        <v>103</v>
      </c>
      <c r="B7" s="50"/>
      <c r="C7" s="51">
        <f>SUM(C8:C27)</f>
        <v>213412</v>
      </c>
      <c r="D7" s="51">
        <f>SUM(D8:D27)</f>
        <v>213412</v>
      </c>
    </row>
    <row r="8" spans="1:4" ht="15.75" thickBot="1">
      <c r="A8" s="49" t="s">
        <v>242</v>
      </c>
      <c r="B8" s="149" t="s">
        <v>239</v>
      </c>
      <c r="C8" s="51">
        <v>11</v>
      </c>
      <c r="D8" s="51">
        <v>11</v>
      </c>
    </row>
    <row r="9" spans="1:4" ht="15.75" thickBot="1">
      <c r="A9" s="52" t="s">
        <v>237</v>
      </c>
      <c r="B9" s="50"/>
      <c r="C9" s="51"/>
      <c r="D9" s="51"/>
    </row>
    <row r="10" spans="1:4" ht="15.75" customHeight="1" hidden="1">
      <c r="A10" s="53" t="s">
        <v>127</v>
      </c>
      <c r="B10" s="54" t="s">
        <v>128</v>
      </c>
      <c r="C10" s="51"/>
      <c r="D10" s="51"/>
    </row>
    <row r="11" spans="1:4" ht="16.5" thickBot="1">
      <c r="A11" s="53" t="s">
        <v>129</v>
      </c>
      <c r="B11" s="54" t="s">
        <v>130</v>
      </c>
      <c r="C11" s="51"/>
      <c r="D11" s="51"/>
    </row>
    <row r="12" spans="1:4" ht="16.5" thickBot="1">
      <c r="A12" s="53" t="s">
        <v>131</v>
      </c>
      <c r="B12" s="54" t="s">
        <v>132</v>
      </c>
      <c r="C12" s="51">
        <v>299702</v>
      </c>
      <c r="D12" s="51">
        <v>299702</v>
      </c>
    </row>
    <row r="13" spans="1:4" ht="16.5" thickBot="1">
      <c r="A13" s="53" t="s">
        <v>104</v>
      </c>
      <c r="B13" s="50"/>
      <c r="C13" s="51"/>
      <c r="D13" s="51"/>
    </row>
    <row r="14" spans="1:4" ht="15.75" thickBot="1">
      <c r="A14" s="49" t="s">
        <v>202</v>
      </c>
      <c r="B14" s="50"/>
      <c r="C14" s="51"/>
      <c r="D14" s="51"/>
    </row>
    <row r="15" spans="1:4" ht="16.5" thickBot="1">
      <c r="A15" s="53" t="s">
        <v>240</v>
      </c>
      <c r="B15" s="54"/>
      <c r="C15" s="51"/>
      <c r="D15" s="51"/>
    </row>
    <row r="16" spans="1:4" ht="16.5" thickBot="1">
      <c r="A16" s="53" t="s">
        <v>105</v>
      </c>
      <c r="B16" s="54" t="s">
        <v>106</v>
      </c>
      <c r="C16" s="51">
        <v>0</v>
      </c>
      <c r="D16" s="51"/>
    </row>
    <row r="17" spans="1:4" ht="16.5" thickBot="1">
      <c r="A17" s="53" t="s">
        <v>133</v>
      </c>
      <c r="B17" s="54" t="s">
        <v>107</v>
      </c>
      <c r="C17" s="55"/>
      <c r="D17" s="55"/>
    </row>
    <row r="18" spans="1:4" ht="16.5" thickBot="1">
      <c r="A18" s="53" t="s">
        <v>134</v>
      </c>
      <c r="B18" s="54" t="s">
        <v>135</v>
      </c>
      <c r="C18" s="55"/>
      <c r="D18" s="55"/>
    </row>
    <row r="19" spans="1:4" ht="16.5" thickBot="1">
      <c r="A19" s="53" t="s">
        <v>136</v>
      </c>
      <c r="B19" s="54" t="s">
        <v>108</v>
      </c>
      <c r="C19" s="55"/>
      <c r="D19" s="55"/>
    </row>
    <row r="20" spans="1:4" ht="16.5" thickBot="1">
      <c r="A20" s="53" t="s">
        <v>137</v>
      </c>
      <c r="B20" s="54" t="s">
        <v>109</v>
      </c>
      <c r="C20" s="51">
        <v>885</v>
      </c>
      <c r="D20" s="51">
        <v>885</v>
      </c>
    </row>
    <row r="21" spans="1:4" ht="16.5" thickBot="1">
      <c r="A21" s="53" t="s">
        <v>138</v>
      </c>
      <c r="B21" s="54" t="s">
        <v>110</v>
      </c>
      <c r="C21" s="51">
        <v>0</v>
      </c>
      <c r="D21" s="51">
        <v>0</v>
      </c>
    </row>
    <row r="22" spans="1:4" ht="16.5" thickBot="1">
      <c r="A22" s="53" t="s">
        <v>111</v>
      </c>
      <c r="B22" s="54"/>
      <c r="C22" s="51"/>
      <c r="D22" s="51"/>
    </row>
    <row r="23" spans="1:4" ht="15.75" thickBot="1">
      <c r="A23" s="49" t="s">
        <v>204</v>
      </c>
      <c r="B23" s="111" t="s">
        <v>203</v>
      </c>
      <c r="C23" s="51">
        <v>10545</v>
      </c>
      <c r="D23" s="51">
        <v>10545</v>
      </c>
    </row>
    <row r="24" spans="1:4" ht="16.5" thickBot="1">
      <c r="A24" s="53" t="s">
        <v>241</v>
      </c>
      <c r="B24" s="54"/>
      <c r="C24" s="51"/>
      <c r="D24" s="51"/>
    </row>
    <row r="25" spans="1:4" ht="16.5" thickBot="1">
      <c r="A25" s="53" t="s">
        <v>252</v>
      </c>
      <c r="B25" s="54"/>
      <c r="C25" s="51"/>
      <c r="D25" s="51"/>
    </row>
    <row r="26" spans="1:4" ht="16.5" thickBot="1">
      <c r="A26" s="53" t="s">
        <v>141</v>
      </c>
      <c r="B26" s="54"/>
      <c r="C26" s="51">
        <v>1</v>
      </c>
      <c r="D26" s="51">
        <v>1</v>
      </c>
    </row>
    <row r="27" spans="1:4" ht="31.5" customHeight="1" thickBot="1">
      <c r="A27" s="53" t="s">
        <v>142</v>
      </c>
      <c r="B27" s="54" t="s">
        <v>143</v>
      </c>
      <c r="C27" s="147">
        <v>-97732</v>
      </c>
      <c r="D27" s="147">
        <v>-97732</v>
      </c>
    </row>
    <row r="28" spans="1:4" ht="15.75" thickBot="1">
      <c r="A28" s="49" t="s">
        <v>112</v>
      </c>
      <c r="B28" s="50"/>
      <c r="C28" s="51"/>
      <c r="D28" s="51"/>
    </row>
    <row r="29" spans="1:4" ht="15.75" thickBot="1">
      <c r="A29" s="49" t="s">
        <v>201</v>
      </c>
      <c r="B29" s="50"/>
      <c r="C29" s="51">
        <f>SUM(C30:C38)</f>
        <v>213412</v>
      </c>
      <c r="D29" s="51">
        <f>SUM(D30:D38)</f>
        <v>213412</v>
      </c>
    </row>
    <row r="30" spans="1:4" ht="16.5" thickBot="1">
      <c r="A30" s="53" t="s">
        <v>144</v>
      </c>
      <c r="B30" s="54" t="s">
        <v>113</v>
      </c>
      <c r="C30" s="51">
        <v>47962</v>
      </c>
      <c r="D30" s="51">
        <v>47962</v>
      </c>
    </row>
    <row r="31" spans="1:4" ht="16.5" thickBot="1">
      <c r="A31" s="53" t="s">
        <v>114</v>
      </c>
      <c r="B31" s="54" t="s">
        <v>115</v>
      </c>
      <c r="C31" s="51">
        <v>123916</v>
      </c>
      <c r="D31" s="51">
        <v>123916</v>
      </c>
    </row>
    <row r="32" spans="1:4" ht="16.5" thickBot="1">
      <c r="A32" s="53" t="s">
        <v>145</v>
      </c>
      <c r="B32" s="54" t="s">
        <v>116</v>
      </c>
      <c r="C32" s="51">
        <v>32489</v>
      </c>
      <c r="D32" s="51">
        <v>32489</v>
      </c>
    </row>
    <row r="33" spans="1:4" ht="16.5" thickBot="1">
      <c r="A33" s="53" t="s">
        <v>117</v>
      </c>
      <c r="B33" s="54" t="s">
        <v>118</v>
      </c>
      <c r="C33" s="51">
        <v>9045</v>
      </c>
      <c r="D33" s="51">
        <v>9045</v>
      </c>
    </row>
    <row r="34" spans="1:4" ht="16.5" thickBot="1">
      <c r="A34" s="53" t="s">
        <v>119</v>
      </c>
      <c r="B34" s="54" t="s">
        <v>120</v>
      </c>
      <c r="C34" s="51">
        <v>0</v>
      </c>
      <c r="D34" s="51">
        <v>0</v>
      </c>
    </row>
    <row r="35" spans="1:4" ht="30.75" thickBot="1">
      <c r="A35" s="53" t="s">
        <v>146</v>
      </c>
      <c r="B35" s="54" t="s">
        <v>121</v>
      </c>
      <c r="C35" s="51">
        <v>0</v>
      </c>
      <c r="D35" s="51">
        <v>0</v>
      </c>
    </row>
    <row r="36" spans="1:4" ht="30.75" thickBot="1">
      <c r="A36" s="53" t="s">
        <v>147</v>
      </c>
      <c r="B36" s="54" t="s">
        <v>122</v>
      </c>
      <c r="C36" s="51"/>
      <c r="D36" s="51"/>
    </row>
    <row r="37" spans="1:4" ht="16.5" thickBot="1">
      <c r="A37" s="53" t="s">
        <v>123</v>
      </c>
      <c r="B37" s="54" t="s">
        <v>124</v>
      </c>
      <c r="C37" s="51">
        <v>0</v>
      </c>
      <c r="D37" s="51">
        <v>0</v>
      </c>
    </row>
    <row r="38" spans="1:4" ht="16.5" thickBot="1">
      <c r="A38" s="53" t="s">
        <v>148</v>
      </c>
      <c r="B38" s="54"/>
      <c r="C38" s="51"/>
      <c r="D38" s="51"/>
    </row>
    <row r="39" spans="1:4" ht="15">
      <c r="A39" s="46"/>
      <c r="B39" s="46"/>
      <c r="C39" s="45"/>
      <c r="D39" s="46"/>
    </row>
    <row r="40" spans="1:4" ht="37.5">
      <c r="A40" s="76" t="s">
        <v>154</v>
      </c>
      <c r="B40" s="75"/>
      <c r="C40" s="75">
        <f>C41</f>
        <v>7450602</v>
      </c>
      <c r="D40" s="75">
        <f>D41</f>
        <v>7450602</v>
      </c>
    </row>
    <row r="41" spans="1:4" ht="15.75" thickBot="1">
      <c r="A41" s="52" t="s">
        <v>103</v>
      </c>
      <c r="B41" s="50"/>
      <c r="C41" s="51">
        <f>SUM(C42:C61)</f>
        <v>7450602</v>
      </c>
      <c r="D41" s="51">
        <f>SUM(D42:D61)</f>
        <v>7450602</v>
      </c>
    </row>
    <row r="42" spans="1:4" ht="15.75" thickBot="1">
      <c r="A42" s="52" t="s">
        <v>238</v>
      </c>
      <c r="B42" s="148" t="s">
        <v>239</v>
      </c>
      <c r="C42" s="51">
        <v>528</v>
      </c>
      <c r="D42" s="51">
        <v>528</v>
      </c>
    </row>
    <row r="43" spans="1:4" ht="15.75" thickBot="1">
      <c r="A43" s="52" t="s">
        <v>237</v>
      </c>
      <c r="B43" s="50"/>
      <c r="C43" s="51"/>
      <c r="D43" s="51"/>
    </row>
    <row r="44" spans="1:4" ht="16.5" thickBot="1">
      <c r="A44" s="53" t="s">
        <v>149</v>
      </c>
      <c r="B44" s="54" t="s">
        <v>128</v>
      </c>
      <c r="C44" s="51">
        <v>0</v>
      </c>
      <c r="D44" s="51">
        <v>0</v>
      </c>
    </row>
    <row r="45" spans="1:4" ht="16.5" thickBot="1">
      <c r="A45" s="53" t="s">
        <v>129</v>
      </c>
      <c r="B45" s="54" t="s">
        <v>130</v>
      </c>
      <c r="C45" s="51"/>
      <c r="D45" s="51"/>
    </row>
    <row r="46" spans="1:4" ht="16.5" thickBot="1">
      <c r="A46" s="53" t="s">
        <v>131</v>
      </c>
      <c r="B46" s="54" t="s">
        <v>132</v>
      </c>
      <c r="C46" s="51">
        <v>4735972</v>
      </c>
      <c r="D46" s="51">
        <v>4735972</v>
      </c>
    </row>
    <row r="47" spans="1:4" ht="16.5" thickBot="1">
      <c r="A47" s="53" t="s">
        <v>104</v>
      </c>
      <c r="B47" s="50"/>
      <c r="C47" s="51"/>
      <c r="D47" s="51"/>
    </row>
    <row r="48" spans="1:4" ht="15.75" thickBot="1">
      <c r="A48" s="52" t="s">
        <v>205</v>
      </c>
      <c r="B48" s="50"/>
      <c r="C48" s="51"/>
      <c r="D48" s="51"/>
    </row>
    <row r="49" spans="1:4" ht="15" customHeight="1" thickBot="1">
      <c r="A49" s="53" t="s">
        <v>150</v>
      </c>
      <c r="B49" s="54"/>
      <c r="C49" s="51"/>
      <c r="D49" s="51"/>
    </row>
    <row r="50" spans="1:4" ht="16.5" thickBot="1">
      <c r="A50" s="53" t="s">
        <v>105</v>
      </c>
      <c r="B50" s="54" t="s">
        <v>106</v>
      </c>
      <c r="C50" s="51">
        <v>0</v>
      </c>
      <c r="D50" s="51">
        <v>0</v>
      </c>
    </row>
    <row r="51" spans="1:4" ht="16.5" thickBot="1">
      <c r="A51" s="53" t="s">
        <v>151</v>
      </c>
      <c r="B51" s="54" t="s">
        <v>107</v>
      </c>
      <c r="C51" s="51"/>
      <c r="D51" s="51"/>
    </row>
    <row r="52" spans="1:4" ht="16.5" thickBot="1">
      <c r="A52" s="53" t="s">
        <v>152</v>
      </c>
      <c r="B52" s="54" t="s">
        <v>135</v>
      </c>
      <c r="C52" s="51"/>
      <c r="D52" s="51"/>
    </row>
    <row r="53" spans="1:4" ht="15" customHeight="1" thickBot="1">
      <c r="A53" s="53" t="s">
        <v>136</v>
      </c>
      <c r="B53" s="54" t="s">
        <v>109</v>
      </c>
      <c r="C53" s="51">
        <v>-12183</v>
      </c>
      <c r="D53" s="51">
        <v>-12183</v>
      </c>
    </row>
    <row r="54" spans="1:4" ht="15" customHeight="1" hidden="1">
      <c r="A54" s="53" t="s">
        <v>137</v>
      </c>
      <c r="B54" s="54" t="s">
        <v>109</v>
      </c>
      <c r="C54" s="51"/>
      <c r="D54" s="51"/>
    </row>
    <row r="55" spans="1:4" ht="16.5" thickBot="1">
      <c r="A55" s="53" t="s">
        <v>138</v>
      </c>
      <c r="B55" s="54" t="s">
        <v>110</v>
      </c>
      <c r="C55" s="51">
        <v>0</v>
      </c>
      <c r="D55" s="51">
        <v>0</v>
      </c>
    </row>
    <row r="56" spans="1:4" ht="1.5" customHeight="1" hidden="1">
      <c r="A56" s="53" t="s">
        <v>111</v>
      </c>
      <c r="B56" s="54"/>
      <c r="C56" s="51"/>
      <c r="D56" s="51"/>
    </row>
    <row r="57" spans="1:4" ht="15.75" thickBot="1">
      <c r="A57" s="52"/>
      <c r="B57" s="50"/>
      <c r="C57" s="51"/>
      <c r="D57" s="51"/>
    </row>
    <row r="58" spans="1:4" ht="16.5" thickBot="1">
      <c r="A58" s="53" t="s">
        <v>139</v>
      </c>
      <c r="B58" s="54"/>
      <c r="C58" s="51"/>
      <c r="D58" s="51"/>
    </row>
    <row r="59" spans="1:4" ht="16.5" thickBot="1">
      <c r="A59" s="53" t="s">
        <v>140</v>
      </c>
      <c r="B59" s="54"/>
      <c r="C59" s="51"/>
      <c r="D59" s="51"/>
    </row>
    <row r="60" spans="1:4" ht="16.5" thickBot="1">
      <c r="A60" s="53" t="s">
        <v>141</v>
      </c>
      <c r="B60" s="54"/>
      <c r="C60" s="51"/>
      <c r="D60" s="51"/>
    </row>
    <row r="61" spans="1:4" ht="16.5" thickBot="1">
      <c r="A61" s="53" t="s">
        <v>142</v>
      </c>
      <c r="B61" s="54" t="s">
        <v>143</v>
      </c>
      <c r="C61" s="51">
        <v>2726285</v>
      </c>
      <c r="D61" s="51">
        <v>2726285</v>
      </c>
    </row>
    <row r="62" spans="1:4" ht="15.75" thickBot="1">
      <c r="A62" s="52" t="s">
        <v>112</v>
      </c>
      <c r="B62" s="50"/>
      <c r="C62" s="51">
        <f>SUM(C63:C72)</f>
        <v>7450602</v>
      </c>
      <c r="D62" s="51">
        <f>SUM(D63:D72)</f>
        <v>7450602</v>
      </c>
    </row>
    <row r="63" spans="1:4" ht="15.75" thickBot="1">
      <c r="A63" s="49" t="s">
        <v>153</v>
      </c>
      <c r="B63" s="50"/>
      <c r="C63" s="51"/>
      <c r="D63" s="51"/>
    </row>
    <row r="64" spans="1:4" ht="16.5" thickBot="1">
      <c r="A64" s="53" t="s">
        <v>144</v>
      </c>
      <c r="B64" s="54" t="s">
        <v>113</v>
      </c>
      <c r="C64" s="51">
        <v>0</v>
      </c>
      <c r="D64" s="51">
        <v>0</v>
      </c>
    </row>
    <row r="65" spans="1:4" ht="16.5" thickBot="1">
      <c r="A65" s="53" t="s">
        <v>114</v>
      </c>
      <c r="B65" s="54" t="s">
        <v>115</v>
      </c>
      <c r="C65" s="51">
        <v>0</v>
      </c>
      <c r="D65" s="51">
        <v>0</v>
      </c>
    </row>
    <row r="66" spans="1:4" ht="16.5" thickBot="1">
      <c r="A66" s="53" t="s">
        <v>145</v>
      </c>
      <c r="B66" s="54" t="s">
        <v>116</v>
      </c>
      <c r="C66" s="51">
        <v>0</v>
      </c>
      <c r="D66" s="51">
        <v>0</v>
      </c>
    </row>
    <row r="67" spans="1:4" ht="16.5" thickBot="1">
      <c r="A67" s="53" t="s">
        <v>117</v>
      </c>
      <c r="B67" s="54" t="s">
        <v>118</v>
      </c>
      <c r="C67" s="51">
        <v>145875</v>
      </c>
      <c r="D67" s="51">
        <v>145875</v>
      </c>
    </row>
    <row r="68" spans="1:4" ht="16.5" thickBot="1">
      <c r="A68" s="53" t="s">
        <v>119</v>
      </c>
      <c r="B68" s="54" t="s">
        <v>120</v>
      </c>
      <c r="C68" s="51">
        <v>0</v>
      </c>
      <c r="D68" s="51">
        <v>0</v>
      </c>
    </row>
    <row r="69" spans="1:4" ht="30.75" thickBot="1">
      <c r="A69" s="53" t="s">
        <v>146</v>
      </c>
      <c r="B69" s="54" t="s">
        <v>121</v>
      </c>
      <c r="C69" s="51">
        <v>0</v>
      </c>
      <c r="D69" s="51">
        <v>0</v>
      </c>
    </row>
    <row r="70" spans="1:4" ht="30.75" thickBot="1">
      <c r="A70" s="53" t="s">
        <v>147</v>
      </c>
      <c r="B70" s="54" t="s">
        <v>122</v>
      </c>
      <c r="C70" s="56">
        <v>7304727</v>
      </c>
      <c r="D70" s="56">
        <v>7304727</v>
      </c>
    </row>
    <row r="71" spans="1:4" ht="30.75" thickBot="1">
      <c r="A71" s="53" t="s">
        <v>147</v>
      </c>
      <c r="B71" s="54"/>
      <c r="C71" s="56"/>
      <c r="D71" s="56"/>
    </row>
    <row r="72" spans="1:4" ht="16.5" thickBot="1">
      <c r="A72" s="53" t="s">
        <v>123</v>
      </c>
      <c r="B72" s="54" t="s">
        <v>124</v>
      </c>
      <c r="C72" s="51">
        <v>0</v>
      </c>
      <c r="D72" s="51">
        <v>0</v>
      </c>
    </row>
    <row r="73" spans="1:4" ht="16.5" thickBot="1">
      <c r="A73" s="53"/>
      <c r="B73" s="54"/>
      <c r="C73" s="51"/>
      <c r="D73" s="51"/>
    </row>
    <row r="74" spans="1:4" ht="37.5">
      <c r="A74" s="76" t="s">
        <v>304</v>
      </c>
      <c r="B74" s="75"/>
      <c r="C74" s="75">
        <f>C75</f>
        <v>11237</v>
      </c>
      <c r="D74" s="75">
        <f>D75</f>
        <v>11237</v>
      </c>
    </row>
    <row r="75" spans="1:4" ht="15.75" thickBot="1">
      <c r="A75" s="52" t="s">
        <v>103</v>
      </c>
      <c r="B75" s="50"/>
      <c r="C75" s="51">
        <f>SUM(C76:C95)</f>
        <v>11237</v>
      </c>
      <c r="D75" s="51">
        <f>SUM(D76:D95)</f>
        <v>11237</v>
      </c>
    </row>
    <row r="76" spans="1:4" ht="15.75" thickBot="1">
      <c r="A76" s="52" t="s">
        <v>305</v>
      </c>
      <c r="B76" s="148" t="s">
        <v>306</v>
      </c>
      <c r="C76" s="51">
        <v>-19</v>
      </c>
      <c r="D76" s="51">
        <v>-19</v>
      </c>
    </row>
    <row r="77" spans="1:4" ht="15.75" thickBot="1">
      <c r="A77" s="52" t="s">
        <v>237</v>
      </c>
      <c r="B77" s="50"/>
      <c r="C77" s="51"/>
      <c r="D77" s="51"/>
    </row>
    <row r="78" spans="1:4" ht="16.5" thickBot="1">
      <c r="A78" s="53" t="s">
        <v>149</v>
      </c>
      <c r="B78" s="54" t="s">
        <v>128</v>
      </c>
      <c r="C78" s="51">
        <v>0</v>
      </c>
      <c r="D78" s="51">
        <v>0</v>
      </c>
    </row>
    <row r="79" spans="1:4" ht="16.5" thickBot="1">
      <c r="A79" s="53" t="s">
        <v>129</v>
      </c>
      <c r="B79" s="54" t="s">
        <v>130</v>
      </c>
      <c r="C79" s="51"/>
      <c r="D79" s="51"/>
    </row>
    <row r="80" spans="1:4" ht="16.5" thickBot="1">
      <c r="A80" s="53" t="s">
        <v>131</v>
      </c>
      <c r="B80" s="54" t="s">
        <v>132</v>
      </c>
      <c r="C80" s="51">
        <v>7823</v>
      </c>
      <c r="D80" s="51">
        <v>7823</v>
      </c>
    </row>
    <row r="81" spans="1:4" ht="16.5" thickBot="1">
      <c r="A81" s="53" t="s">
        <v>104</v>
      </c>
      <c r="B81" s="50"/>
      <c r="C81" s="51"/>
      <c r="D81" s="51"/>
    </row>
    <row r="82" spans="1:4" ht="15.75" thickBot="1">
      <c r="A82" s="52" t="s">
        <v>205</v>
      </c>
      <c r="B82" s="50"/>
      <c r="C82" s="51"/>
      <c r="D82" s="51"/>
    </row>
    <row r="83" spans="1:4" ht="16.5" thickBot="1">
      <c r="A83" s="53" t="s">
        <v>150</v>
      </c>
      <c r="B83" s="54"/>
      <c r="C83" s="51"/>
      <c r="D83" s="51"/>
    </row>
    <row r="84" spans="1:4" ht="16.5" thickBot="1">
      <c r="A84" s="53" t="s">
        <v>105</v>
      </c>
      <c r="B84" s="54" t="s">
        <v>106</v>
      </c>
      <c r="C84" s="51">
        <v>0</v>
      </c>
      <c r="D84" s="51">
        <v>0</v>
      </c>
    </row>
    <row r="85" spans="1:4" ht="16.5" thickBot="1">
      <c r="A85" s="53" t="s">
        <v>151</v>
      </c>
      <c r="B85" s="54" t="s">
        <v>107</v>
      </c>
      <c r="C85" s="51"/>
      <c r="D85" s="51"/>
    </row>
    <row r="86" spans="1:4" ht="16.5" thickBot="1">
      <c r="A86" s="53" t="s">
        <v>152</v>
      </c>
      <c r="B86" s="54" t="s">
        <v>135</v>
      </c>
      <c r="C86" s="51"/>
      <c r="D86" s="51"/>
    </row>
    <row r="87" spans="1:4" ht="16.5" thickBot="1">
      <c r="A87" s="53" t="s">
        <v>136</v>
      </c>
      <c r="B87" s="54" t="s">
        <v>109</v>
      </c>
      <c r="C87" s="51">
        <v>0</v>
      </c>
      <c r="D87" s="51">
        <v>0</v>
      </c>
    </row>
    <row r="88" spans="1:4" ht="16.5" thickBot="1">
      <c r="A88" s="53" t="s">
        <v>137</v>
      </c>
      <c r="B88" s="54" t="s">
        <v>109</v>
      </c>
      <c r="C88" s="51"/>
      <c r="D88" s="51"/>
    </row>
    <row r="89" spans="1:4" ht="16.5" thickBot="1">
      <c r="A89" s="53" t="s">
        <v>138</v>
      </c>
      <c r="B89" s="54" t="s">
        <v>110</v>
      </c>
      <c r="C89" s="51">
        <v>0</v>
      </c>
      <c r="D89" s="51">
        <v>0</v>
      </c>
    </row>
    <row r="90" spans="1:4" ht="15.75" thickBot="1">
      <c r="A90" s="49" t="s">
        <v>204</v>
      </c>
      <c r="B90" s="111" t="s">
        <v>203</v>
      </c>
      <c r="C90" s="51">
        <v>3433</v>
      </c>
      <c r="D90" s="51">
        <v>3433</v>
      </c>
    </row>
    <row r="91" spans="1:4" ht="15.75" thickBot="1">
      <c r="A91" s="52"/>
      <c r="B91" s="50"/>
      <c r="C91" s="51"/>
      <c r="D91" s="51"/>
    </row>
    <row r="92" spans="1:4" ht="16.5" thickBot="1">
      <c r="A92" s="53" t="s">
        <v>139</v>
      </c>
      <c r="B92" s="54"/>
      <c r="C92" s="51"/>
      <c r="D92" s="51"/>
    </row>
    <row r="93" spans="1:4" ht="16.5" thickBot="1">
      <c r="A93" s="53" t="s">
        <v>140</v>
      </c>
      <c r="B93" s="54"/>
      <c r="C93" s="51"/>
      <c r="D93" s="51"/>
    </row>
    <row r="94" spans="1:4" ht="16.5" thickBot="1">
      <c r="A94" s="53" t="s">
        <v>141</v>
      </c>
      <c r="B94" s="54"/>
      <c r="C94" s="51"/>
      <c r="D94" s="51"/>
    </row>
    <row r="95" spans="1:4" ht="16.5" thickBot="1">
      <c r="A95" s="53" t="s">
        <v>142</v>
      </c>
      <c r="B95" s="54" t="s">
        <v>143</v>
      </c>
      <c r="C95" s="51"/>
      <c r="D95" s="51"/>
    </row>
    <row r="96" spans="1:4" ht="15.75" thickBot="1">
      <c r="A96" s="52" t="s">
        <v>112</v>
      </c>
      <c r="B96" s="50"/>
      <c r="C96" s="51">
        <f>SUM(C97:C106)</f>
        <v>11237</v>
      </c>
      <c r="D96" s="51">
        <f>SUM(D97:D106)</f>
        <v>11237</v>
      </c>
    </row>
    <row r="97" spans="1:4" ht="15.75" thickBot="1">
      <c r="A97" s="49" t="s">
        <v>153</v>
      </c>
      <c r="B97" s="50"/>
      <c r="C97" s="51"/>
      <c r="D97" s="51"/>
    </row>
    <row r="98" spans="1:4" ht="16.5" thickBot="1">
      <c r="A98" s="53" t="s">
        <v>144</v>
      </c>
      <c r="B98" s="54" t="s">
        <v>113</v>
      </c>
      <c r="C98" s="51">
        <v>0</v>
      </c>
      <c r="D98" s="51">
        <v>0</v>
      </c>
    </row>
    <row r="99" spans="1:4" ht="16.5" thickBot="1">
      <c r="A99" s="53" t="s">
        <v>114</v>
      </c>
      <c r="B99" s="54" t="s">
        <v>115</v>
      </c>
      <c r="C99" s="51">
        <v>0</v>
      </c>
      <c r="D99" s="51">
        <v>0</v>
      </c>
    </row>
    <row r="100" spans="1:4" ht="16.5" thickBot="1">
      <c r="A100" s="53" t="s">
        <v>145</v>
      </c>
      <c r="B100" s="54" t="s">
        <v>116</v>
      </c>
      <c r="C100" s="51">
        <v>0</v>
      </c>
      <c r="D100" s="51">
        <v>0</v>
      </c>
    </row>
    <row r="101" spans="1:4" ht="16.5" thickBot="1">
      <c r="A101" s="53" t="s">
        <v>117</v>
      </c>
      <c r="B101" s="54" t="s">
        <v>118</v>
      </c>
      <c r="C101" s="51">
        <v>11237</v>
      </c>
      <c r="D101" s="51">
        <v>11237</v>
      </c>
    </row>
    <row r="102" spans="1:4" ht="16.5" thickBot="1">
      <c r="A102" s="53" t="s">
        <v>119</v>
      </c>
      <c r="B102" s="54" t="s">
        <v>120</v>
      </c>
      <c r="C102" s="51">
        <v>0</v>
      </c>
      <c r="D102" s="51">
        <v>0</v>
      </c>
    </row>
    <row r="103" spans="1:4" ht="30.75" thickBot="1">
      <c r="A103" s="53" t="s">
        <v>146</v>
      </c>
      <c r="B103" s="54" t="s">
        <v>121</v>
      </c>
      <c r="C103" s="51">
        <v>0</v>
      </c>
      <c r="D103" s="51">
        <v>0</v>
      </c>
    </row>
    <row r="104" spans="1:4" ht="30.75" thickBot="1">
      <c r="A104" s="53" t="s">
        <v>147</v>
      </c>
      <c r="B104" s="54" t="s">
        <v>122</v>
      </c>
      <c r="C104" s="56">
        <v>0</v>
      </c>
      <c r="D104" s="56">
        <v>0</v>
      </c>
    </row>
    <row r="105" spans="1:4" ht="30.75" thickBot="1">
      <c r="A105" s="53" t="s">
        <v>147</v>
      </c>
      <c r="B105" s="54"/>
      <c r="C105" s="56"/>
      <c r="D105" s="56"/>
    </row>
    <row r="106" spans="1:4" ht="16.5" thickBot="1">
      <c r="A106" s="53" t="s">
        <v>123</v>
      </c>
      <c r="B106" s="54" t="s">
        <v>124</v>
      </c>
      <c r="C106" s="51">
        <v>0</v>
      </c>
      <c r="D106" s="51">
        <v>0</v>
      </c>
    </row>
    <row r="107" spans="1:4" ht="16.5" thickBot="1">
      <c r="A107" s="53"/>
      <c r="B107" s="54"/>
      <c r="C107" s="51"/>
      <c r="D107" s="51"/>
    </row>
    <row r="108" spans="1:4" ht="19.5" thickBot="1">
      <c r="A108" s="138" t="s">
        <v>148</v>
      </c>
      <c r="B108" s="54"/>
      <c r="C108" s="55">
        <f>C6+C40+C74</f>
        <v>7675251</v>
      </c>
      <c r="D108" s="55">
        <f>D6+D40+D74</f>
        <v>7675251</v>
      </c>
    </row>
    <row r="109" spans="1:4" ht="15.75" thickBot="1">
      <c r="A109" s="52"/>
      <c r="B109" s="50"/>
      <c r="C109" s="50"/>
      <c r="D109" s="50"/>
    </row>
    <row r="110" spans="1:4" ht="15.75">
      <c r="A110" s="47"/>
      <c r="B110" s="47"/>
      <c r="C110" s="47"/>
      <c r="D110" s="47"/>
    </row>
    <row r="111" spans="1:4" ht="15.75">
      <c r="A111" s="70" t="s">
        <v>90</v>
      </c>
      <c r="B111" s="70"/>
      <c r="C111" s="47"/>
      <c r="D111" s="47"/>
    </row>
    <row r="112" spans="1:4" ht="15.75">
      <c r="A112" s="70" t="s">
        <v>91</v>
      </c>
      <c r="B112" s="70"/>
      <c r="C112" s="47"/>
      <c r="D112" s="47"/>
    </row>
    <row r="113" spans="1:4" ht="15.75">
      <c r="A113" s="71"/>
      <c r="B113" s="47"/>
      <c r="C113" s="47"/>
      <c r="D113" s="47"/>
    </row>
    <row r="114" spans="1:4" ht="15.75">
      <c r="A114" s="71"/>
      <c r="B114" s="47"/>
      <c r="C114" s="47"/>
      <c r="D114" s="47"/>
    </row>
    <row r="115" spans="1:4" ht="15.75">
      <c r="A115" s="71"/>
      <c r="B115" s="47"/>
      <c r="C115" s="47"/>
      <c r="D115" s="47"/>
    </row>
    <row r="116" spans="1:4" ht="15.75">
      <c r="A116" s="72"/>
      <c r="B116" s="72"/>
      <c r="C116" s="47"/>
      <c r="D116" s="47"/>
    </row>
    <row r="117" spans="1:4" ht="15.75">
      <c r="A117" s="72"/>
      <c r="B117" s="72"/>
      <c r="C117" s="47"/>
      <c r="D117" s="47"/>
    </row>
  </sheetData>
  <sheetProtection/>
  <mergeCells count="3">
    <mergeCell ref="A2:D2"/>
    <mergeCell ref="A3:D3"/>
    <mergeCell ref="A1:D1"/>
  </mergeCells>
  <printOptions/>
  <pageMargins left="0.35433070866141736" right="0.15748031496062992" top="0.5905511811023623" bottom="0.5905511811023623" header="0.5118110236220472" footer="0.5118110236220472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Bourgas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</dc:creator>
  <cp:keywords/>
  <dc:description/>
  <cp:lastModifiedBy>Hatije</cp:lastModifiedBy>
  <cp:lastPrinted>2015-03-18T12:55:04Z</cp:lastPrinted>
  <dcterms:created xsi:type="dcterms:W3CDTF">2003-02-20T07:46:06Z</dcterms:created>
  <dcterms:modified xsi:type="dcterms:W3CDTF">2016-06-08T07:54:37Z</dcterms:modified>
  <cp:category/>
  <cp:version/>
  <cp:contentType/>
  <cp:contentStatus/>
</cp:coreProperties>
</file>